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24226"/>
  <xr:revisionPtr revIDLastSave="0" documentId="13_ncr:1_{2A23AB4B-4130-4D66-BDCA-CEB18B615664}" xr6:coauthVersionLast="44" xr6:coauthVersionMax="44" xr10:uidLastSave="{00000000-0000-0000-0000-000000000000}"/>
  <bookViews>
    <workbookView xWindow="20370" yWindow="-120" windowWidth="29040" windowHeight="15840" activeTab="1" xr2:uid="{00000000-000D-0000-FFFF-FFFF00000000}"/>
  </bookViews>
  <sheets>
    <sheet name="II-C-5 (1970-1998)" sheetId="39" r:id="rId1"/>
    <sheet name="II-C-5 (1999-2018)" sheetId="40" r:id="rId2"/>
  </sheets>
  <definedNames>
    <definedName name="_xlnm.Print_Area" localSheetId="0">'II-C-5 (1970-1998)'!$A$2:$D$49</definedName>
    <definedName name="EssAliasTable" localSheetId="0">"Nederlands"</definedName>
    <definedName name="EssfHasNonUnique" localSheetId="0">FALSE</definedName>
    <definedName name="EssfHasNonUnique">FALSE</definedName>
    <definedName name="EssLatest" localSheetId="0">"1991"</definedName>
    <definedName name="EssOptions" localSheetId="0">"A1100000001011000000001100020_01 00"</definedName>
    <definedName name="EssSamplingValue" localSheetId="0">100</definedName>
    <definedName name="Z_0E955206_716B_452B_855D_D21006127D1F_.wvu.Cols" localSheetId="0" hidden="1">'II-C-5 (1970-1998)'!$A:$A</definedName>
    <definedName name="Z_0E955206_716B_452B_855D_D21006127D1F_.wvu.PrintArea" localSheetId="0" hidden="1">'II-C-5 (1970-1998)'!$A$10:$E$49</definedName>
    <definedName name="Z_0E955206_716B_452B_855D_D21006127D1F_.wvu.Rows" localSheetId="0" hidden="1">'II-C-5 (1970-1998)'!#REF!,'II-C-5 (1970-1998)'!$10:$10,'II-C-5 (1970-1998)'!#REF!,'II-C-5 (1970-1998)'!#REF!,'II-C-5 (1970-1998)'!$44:$44</definedName>
    <definedName name="Z_38E1BB7F_6B2C_47FA_B8EF_48692DCFF448_.wvu.PrintArea" localSheetId="0" hidden="1">'II-C-5 (1970-1998)'!$A$10:$E$52</definedName>
    <definedName name="Z_4AE77364_13ED_4137_9F5F_8332E23B8F8C_.wvu.Cols" localSheetId="0" hidden="1">'II-C-5 (1970-1998)'!#REF!</definedName>
    <definedName name="Z_4AE77364_13ED_4137_9F5F_8332E23B8F8C_.wvu.Cols" localSheetId="1" hidden="1">'II-C-5 (1999-2018)'!#REF!</definedName>
    <definedName name="Z_4AE77364_13ED_4137_9F5F_8332E23B8F8C_.wvu.PrintArea" localSheetId="0" hidden="1">'II-C-5 (1970-1998)'!$A$2:$D$49</definedName>
    <definedName name="Z_4AE77364_13ED_4137_9F5F_8332E23B8F8C_.wvu.Rows" localSheetId="0" hidden="1">'II-C-5 (1970-1998)'!$61:$64</definedName>
    <definedName name="Z_4AE77364_13ED_4137_9F5F_8332E23B8F8C_.wvu.Rows" localSheetId="1" hidden="1">'II-C-5 (1999-2018)'!#REF!</definedName>
    <definedName name="Z_509236D2_234F_4D94_B898_730043398560_.wvu.Cols" localSheetId="0" hidden="1">'II-C-5 (1970-1998)'!#REF!</definedName>
    <definedName name="Z_509236D2_234F_4D94_B898_730043398560_.wvu.Rows" localSheetId="0" hidden="1">'II-C-5 (1970-1998)'!#REF!</definedName>
    <definedName name="Z_55E504A0_A194_4D30_979F_2A59828375F0_.wvu.Cols" localSheetId="0" hidden="1">'II-C-5 (1970-1998)'!#REF!,'II-C-5 (1970-1998)'!#REF!</definedName>
    <definedName name="Z_55E504A0_A194_4D30_979F_2A59828375F0_.wvu.PrintArea" localSheetId="0" hidden="1">'II-C-5 (1970-1998)'!$A$2:$C$49</definedName>
    <definedName name="Z_55E504A0_A194_4D30_979F_2A59828375F0_.wvu.Rows" localSheetId="0" hidden="1">'II-C-5 (1970-1998)'!#REF!</definedName>
    <definedName name="Z_7729C087_579D_4488_8235_730A8C5A89E1_.wvu.Cols" localSheetId="0" hidden="1">'II-C-5 (1970-1998)'!#REF!</definedName>
    <definedName name="Z_7729C087_579D_4488_8235_730A8C5A89E1_.wvu.PrintArea" localSheetId="0" hidden="1">'II-C-5 (1970-1998)'!$A$10:$E$50</definedName>
    <definedName name="Z_7729C087_579D_4488_8235_730A8C5A89E1_.wvu.Rows" localSheetId="0" hidden="1">'II-C-5 (1970-1998)'!#REF!</definedName>
    <definedName name="Z_8BE90383_D74B_4FE7_A1AC_2D96D21C4696_.wvu.Cols" localSheetId="0" hidden="1">'II-C-5 (1970-1998)'!#REF!,'II-C-5 (1970-1998)'!#REF!</definedName>
    <definedName name="Z_8BE90383_D74B_4FE7_A1AC_2D96D21C4696_.wvu.PrintArea" localSheetId="0" hidden="1">'II-C-5 (1970-1998)'!$A$10:$E$49</definedName>
    <definedName name="Z_8BE90383_D74B_4FE7_A1AC_2D96D21C4696_.wvu.Rows" localSheetId="0" hidden="1">'II-C-5 (1970-1998)'!#REF!,'II-C-5 (1970-1998)'!#REF!,'II-C-5 (1970-1998)'!#REF!,'II-C-5 (1970-1998)'!#REF!,'II-C-5 (1970-1998)'!#REF!,'II-C-5 (1970-1998)'!#REF!</definedName>
    <definedName name="Z_99C9E3E5_F007_46DF_8740_08113C065C51_.wvu.Cols" localSheetId="0" hidden="1">'II-C-5 (1970-1998)'!$A:$A</definedName>
    <definedName name="Z_99C9E3E5_F007_46DF_8740_08113C065C51_.wvu.PrintArea" localSheetId="0" hidden="1">'II-C-5 (1970-1998)'!$A$10:$E$49</definedName>
    <definedName name="Z_99C9E3E5_F007_46DF_8740_08113C065C51_.wvu.Rows" localSheetId="0" hidden="1">'II-C-5 (1970-1998)'!#REF!,'II-C-5 (1970-1998)'!$10:$10,'II-C-5 (1970-1998)'!#REF!,'II-C-5 (1970-1998)'!#REF!,'II-C-5 (1970-1998)'!$44:$44</definedName>
    <definedName name="Z_CA7C2C2C_E5EA_4A5E_9700_A7E8D1C87485_.wvu.PrintArea" localSheetId="0" hidden="1">'II-C-5 (1970-1998)'!$A$10:$D$49</definedName>
    <definedName name="Z_D9CC8C55_E3F7_4B53_993D_3030D1A4DB08_.wvu.Cols" localSheetId="0" hidden="1">'II-C-5 (1970-1998)'!#REF!</definedName>
    <definedName name="Z_D9CC8C55_E3F7_4B53_993D_3030D1A4DB08_.wvu.PrintArea" localSheetId="0" hidden="1">'II-C-5 (1970-1998)'!$A$10:$E$50</definedName>
    <definedName name="Z_D9CC8C55_E3F7_4B53_993D_3030D1A4DB08_.wvu.Rows" localSheetId="0" hidden="1">'II-C-5 (1970-1998)'!#REF!</definedName>
    <definedName name="Z_DF868003_3F37_423C_A5E8_3E27FC8B133C_.wvu.Cols" localSheetId="0" hidden="1">'II-C-5 (1970-1998)'!$A:$A</definedName>
    <definedName name="Z_DF868003_3F37_423C_A5E8_3E27FC8B133C_.wvu.Cols" localSheetId="1" hidden="1">'II-C-5 (1999-2018)'!$A:$A</definedName>
    <definedName name="Z_DF868003_3F37_423C_A5E8_3E27FC8B133C_.wvu.PrintArea" localSheetId="0" hidden="1">'II-C-5 (1970-1998)'!$A$2:$D$49</definedName>
    <definedName name="Z_DF868003_3F37_423C_A5E8_3E27FC8B133C_.wvu.Rows" localSheetId="0" hidden="1">'II-C-5 (1970-1998)'!$65:$68</definedName>
    <definedName name="Z_F16144FC_04A6_48BC_B28E_2B30DEF3F66E_.wvu.Cols" localSheetId="0" hidden="1">'II-C-5 (1970-1998)'!$A:$A</definedName>
    <definedName name="Z_F16144FC_04A6_48BC_B28E_2B30DEF3F66E_.wvu.PrintArea" localSheetId="0" hidden="1">'II-C-5 (1970-1998)'!$A$2:$D$49</definedName>
    <definedName name="Z_F16144FC_04A6_48BC_B28E_2B30DEF3F66E_.wvu.Rows" localSheetId="0" hidden="1">'II-C-5 (1970-1998)'!#REF!</definedName>
    <definedName name="Z_FE2317E1_3300_488D_A0D1_F3637A11C263_.wvu.Cols" localSheetId="0" hidden="1">'II-C-5 (1970-1998)'!#REF!,'II-C-5 (1970-1998)'!#REF!</definedName>
    <definedName name="Z_FE2317E1_3300_488D_A0D1_F3637A11C263_.wvu.PrintArea" localSheetId="0" hidden="1">'II-C-5 (1970-1998)'!$A$10:$E$49</definedName>
    <definedName name="Z_FE2317E1_3300_488D_A0D1_F3637A11C263_.wvu.Rows" localSheetId="0" hidden="1">'II-C-5 (1970-1998)'!#REF!,'II-C-5 (1970-1998)'!#REF!,'II-C-5 (1970-1998)'!#REF!,'II-C-5 (1970-1998)'!#REF!,'II-C-5 (1970-1998)'!#REF!,'II-C-5 (1970-1998)'!#REF!</definedName>
  </definedNames>
  <calcPr calcId="191029"/>
  <customWorkbookViews>
    <customWorkbookView name="FR" guid="{4AE77364-13ED-4137-9F5F-8332E23B8F8C}" maximized="1" xWindow="1912" yWindow="-8" windowWidth="1936" windowHeight="1056" activeSheetId="39"/>
    <customWorkbookView name="NL" guid="{DF868003-3F37-423C-A5E8-3E27FC8B133C}" maximized="1" xWindow="1912" yWindow="-8" windowWidth="1936" windowHeight="1056" activeSheetId="39"/>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2" i="40" l="1"/>
  <c r="U19" i="40" l="1"/>
  <c r="U20" i="40"/>
  <c r="T20" i="40"/>
  <c r="D12" i="40" l="1"/>
  <c r="D11" i="40" s="1"/>
  <c r="P38" i="40"/>
  <c r="O38" i="40"/>
  <c r="N38" i="40"/>
  <c r="M38" i="40"/>
  <c r="L38" i="40"/>
  <c r="K38" i="40"/>
  <c r="J38" i="40"/>
  <c r="I38" i="40"/>
  <c r="H38" i="40"/>
  <c r="G38" i="40"/>
  <c r="F38" i="40"/>
  <c r="E38" i="40"/>
  <c r="D38" i="40"/>
  <c r="C38" i="40"/>
  <c r="B38" i="40"/>
  <c r="T12" i="40"/>
  <c r="U11" i="40" l="1"/>
  <c r="U43" i="40" s="1"/>
  <c r="T43" i="40"/>
  <c r="P20" i="40"/>
  <c r="Q20" i="40"/>
  <c r="R20" i="40"/>
  <c r="S20" i="40"/>
  <c r="S25" i="40" l="1"/>
  <c r="R25" i="40"/>
  <c r="R19" i="40" s="1"/>
  <c r="Q25" i="40"/>
  <c r="Q19" i="40" s="1"/>
  <c r="P25" i="40"/>
  <c r="P19" i="40" s="1"/>
  <c r="O25" i="40"/>
  <c r="N25" i="40"/>
  <c r="M25" i="40"/>
  <c r="L25" i="40"/>
  <c r="K25" i="40"/>
  <c r="J25" i="40"/>
  <c r="I25" i="40"/>
  <c r="H25" i="40"/>
  <c r="G25" i="40"/>
  <c r="F25" i="40"/>
  <c r="E25" i="40"/>
  <c r="D25" i="40"/>
  <c r="S12" i="40"/>
  <c r="R12" i="40"/>
  <c r="R11" i="40" s="1"/>
  <c r="Q12" i="40"/>
  <c r="Q11" i="40" s="1"/>
  <c r="P12" i="40"/>
  <c r="P11" i="40" s="1"/>
  <c r="O12" i="40"/>
  <c r="O11" i="40" s="1"/>
  <c r="N12" i="40"/>
  <c r="N11" i="40" s="1"/>
  <c r="M12" i="40"/>
  <c r="M11" i="40" s="1"/>
  <c r="L12" i="40"/>
  <c r="L11" i="40" s="1"/>
  <c r="K12" i="40"/>
  <c r="K11" i="40" s="1"/>
  <c r="J12" i="40"/>
  <c r="J11" i="40" s="1"/>
  <c r="I12" i="40"/>
  <c r="I11" i="40" s="1"/>
  <c r="H12" i="40"/>
  <c r="H11" i="40" s="1"/>
  <c r="G12" i="40"/>
  <c r="G11" i="40" s="1"/>
  <c r="F12" i="40"/>
  <c r="F11" i="40" s="1"/>
  <c r="E12" i="40"/>
  <c r="E11" i="40" s="1"/>
  <c r="C12" i="40"/>
  <c r="C11" i="40" s="1"/>
  <c r="S30" i="40"/>
  <c r="R30" i="40"/>
  <c r="Q30" i="40"/>
  <c r="P30" i="40"/>
  <c r="O30" i="40"/>
  <c r="N30" i="40"/>
  <c r="M30" i="40"/>
  <c r="L30" i="40"/>
  <c r="K30" i="40"/>
  <c r="J30" i="40"/>
  <c r="I30" i="40"/>
  <c r="H30" i="40"/>
  <c r="G30" i="40"/>
  <c r="F30" i="40"/>
  <c r="E30" i="40"/>
  <c r="D30" i="40"/>
  <c r="C30" i="40"/>
  <c r="C25" i="40"/>
  <c r="O20" i="40"/>
  <c r="N20" i="40"/>
  <c r="M20" i="40"/>
  <c r="L20" i="40"/>
  <c r="K20" i="40"/>
  <c r="J20" i="40"/>
  <c r="I20" i="40"/>
  <c r="H20" i="40"/>
  <c r="G20" i="40"/>
  <c r="F20" i="40"/>
  <c r="E20" i="40"/>
  <c r="D20" i="40"/>
  <c r="C20" i="40"/>
  <c r="B30" i="40"/>
  <c r="B25" i="40"/>
  <c r="B20" i="40"/>
  <c r="B12" i="40"/>
  <c r="B11" i="40" s="1"/>
  <c r="M19" i="40" l="1"/>
  <c r="M43" i="40" s="1"/>
  <c r="G19" i="40"/>
  <c r="B19" i="40"/>
  <c r="B43" i="40" s="1"/>
  <c r="F19" i="40"/>
  <c r="F43" i="40" s="1"/>
  <c r="O19" i="40"/>
  <c r="C19" i="40"/>
  <c r="C43" i="40" s="1"/>
  <c r="S43" i="40"/>
  <c r="Q43" i="40"/>
  <c r="O43" i="40"/>
  <c r="N19" i="40"/>
  <c r="N43" i="40" s="1"/>
  <c r="R43" i="40"/>
  <c r="K19" i="40"/>
  <c r="K43" i="40" s="1"/>
  <c r="J19" i="40"/>
  <c r="J43" i="40" s="1"/>
  <c r="I19" i="40"/>
  <c r="I43" i="40" s="1"/>
  <c r="G43" i="40"/>
  <c r="E19" i="40"/>
  <c r="E43" i="40" s="1"/>
  <c r="D19" i="40"/>
  <c r="D43" i="40" s="1"/>
  <c r="H19" i="40"/>
  <c r="H43" i="40" s="1"/>
  <c r="L19" i="40"/>
  <c r="L43" i="40" s="1"/>
  <c r="P43" i="40"/>
  <c r="AD55" i="39"/>
  <c r="AC55" i="39"/>
  <c r="AB55" i="39"/>
  <c r="AA55" i="39"/>
  <c r="AD31" i="39"/>
  <c r="AC31" i="39"/>
  <c r="AB31" i="39"/>
  <c r="AA31" i="39"/>
  <c r="Z31" i="39"/>
  <c r="Y31" i="39"/>
  <c r="X31" i="39"/>
  <c r="W31" i="39"/>
  <c r="V31" i="39"/>
  <c r="AD19" i="39"/>
  <c r="AC19" i="39"/>
  <c r="AC22" i="39" s="1"/>
  <c r="AB19" i="39"/>
  <c r="AB22" i="39" s="1"/>
  <c r="AA19" i="39"/>
  <c r="AA22" i="39" s="1"/>
  <c r="Z19" i="39"/>
  <c r="Y19" i="39"/>
  <c r="Y22" i="39" s="1"/>
  <c r="X19" i="39"/>
  <c r="W19" i="39"/>
  <c r="W22" i="39" s="1"/>
  <c r="V19" i="39"/>
  <c r="U19" i="39"/>
  <c r="U22" i="39" s="1"/>
  <c r="T19" i="39"/>
  <c r="S19" i="39"/>
  <c r="R19" i="39"/>
  <c r="Q19" i="39"/>
  <c r="P19" i="39"/>
  <c r="O19" i="39"/>
  <c r="N19" i="39"/>
  <c r="M19" i="39"/>
  <c r="L19" i="39"/>
  <c r="K19" i="39"/>
  <c r="J19" i="39"/>
  <c r="I19" i="39"/>
  <c r="H19" i="39"/>
  <c r="G19" i="39"/>
  <c r="F19" i="39"/>
  <c r="E19" i="39"/>
  <c r="D19" i="39"/>
  <c r="C19" i="39"/>
  <c r="B19" i="39"/>
  <c r="V22" i="39"/>
  <c r="X22" i="39"/>
  <c r="Z22" i="39"/>
  <c r="AD22" i="39"/>
  <c r="U31" i="39"/>
  <c r="T31" i="39"/>
  <c r="S31" i="39"/>
  <c r="R31" i="39"/>
  <c r="Q31" i="39"/>
  <c r="P31" i="39"/>
  <c r="O31" i="39"/>
  <c r="N31" i="39"/>
  <c r="M31" i="39"/>
  <c r="L31" i="39"/>
  <c r="K22" i="39" l="1"/>
  <c r="J22" i="39"/>
  <c r="I22" i="39"/>
  <c r="H22" i="39"/>
  <c r="G22" i="39"/>
  <c r="E22" i="39"/>
  <c r="T22" i="39"/>
  <c r="S22" i="39"/>
  <c r="R22" i="39"/>
  <c r="Q22" i="39"/>
  <c r="P22" i="39"/>
  <c r="O22" i="39"/>
  <c r="N22" i="39"/>
  <c r="M22" i="39"/>
  <c r="L22" i="39"/>
  <c r="F22" i="39"/>
  <c r="D22" i="39"/>
  <c r="C22" i="39"/>
  <c r="AD34" i="39"/>
  <c r="AC34" i="39"/>
  <c r="AB34" i="39"/>
  <c r="AA34" i="39"/>
  <c r="Z34" i="39"/>
  <c r="Y34" i="39"/>
  <c r="X34" i="39"/>
  <c r="W34" i="39"/>
  <c r="V34" i="39"/>
  <c r="U34" i="39"/>
  <c r="T34" i="39"/>
  <c r="S34" i="39"/>
  <c r="R34" i="39"/>
  <c r="Q34" i="39"/>
  <c r="P34" i="39"/>
  <c r="O34" i="39"/>
  <c r="N34" i="39"/>
  <c r="M34" i="39"/>
  <c r="L34" i="39"/>
  <c r="AD43" i="39"/>
  <c r="AD46" i="39" s="1"/>
  <c r="AC43" i="39"/>
  <c r="AC46" i="39" s="1"/>
  <c r="AB43" i="39"/>
  <c r="AB46" i="39" s="1"/>
  <c r="AB59" i="39" s="1"/>
  <c r="AA43" i="39"/>
  <c r="AA46" i="39" s="1"/>
  <c r="Z43" i="39"/>
  <c r="Z46" i="39" s="1"/>
  <c r="Y43" i="39"/>
  <c r="Y46" i="39" s="1"/>
  <c r="X43" i="39"/>
  <c r="X46" i="39" s="1"/>
  <c r="W43" i="39"/>
  <c r="W46" i="39" s="1"/>
  <c r="V43" i="39"/>
  <c r="V46" i="39" s="1"/>
  <c r="U43" i="39"/>
  <c r="U46" i="39" s="1"/>
  <c r="T43" i="39"/>
  <c r="T46" i="39" s="1"/>
  <c r="S43" i="39"/>
  <c r="S46" i="39" s="1"/>
  <c r="R43" i="39"/>
  <c r="R46" i="39" s="1"/>
  <c r="Q43" i="39"/>
  <c r="Q46" i="39" s="1"/>
  <c r="P43" i="39"/>
  <c r="P46" i="39" s="1"/>
  <c r="O43" i="39"/>
  <c r="O46" i="39" s="1"/>
  <c r="N43" i="39"/>
  <c r="N46" i="39" s="1"/>
  <c r="M43" i="39"/>
  <c r="M46" i="39" s="1"/>
  <c r="L43" i="39"/>
  <c r="L46" i="39" s="1"/>
  <c r="K43" i="39"/>
  <c r="K46" i="39" s="1"/>
  <c r="J43" i="39"/>
  <c r="J46" i="39" s="1"/>
  <c r="I43" i="39"/>
  <c r="I46" i="39" s="1"/>
  <c r="H43" i="39"/>
  <c r="H46" i="39" s="1"/>
  <c r="G43" i="39"/>
  <c r="G46" i="39" s="1"/>
  <c r="F43" i="39"/>
  <c r="F46" i="39" s="1"/>
  <c r="E43" i="39"/>
  <c r="E46" i="39" s="1"/>
  <c r="D43" i="39"/>
  <c r="D46" i="39" s="1"/>
  <c r="C43" i="39"/>
  <c r="C46" i="39" s="1"/>
  <c r="K31" i="39"/>
  <c r="K34" i="39" s="1"/>
  <c r="J31" i="39"/>
  <c r="J34" i="39" s="1"/>
  <c r="I31" i="39"/>
  <c r="I34" i="39" s="1"/>
  <c r="H31" i="39"/>
  <c r="H34" i="39" s="1"/>
  <c r="G31" i="39"/>
  <c r="G34" i="39" s="1"/>
  <c r="F31" i="39"/>
  <c r="F34" i="39" s="1"/>
  <c r="E31" i="39"/>
  <c r="E34" i="39" s="1"/>
  <c r="D31" i="39"/>
  <c r="D34" i="39" s="1"/>
  <c r="C31" i="39"/>
  <c r="C34" i="39" s="1"/>
  <c r="B43" i="39"/>
  <c r="B46" i="39" s="1"/>
  <c r="B31" i="39"/>
  <c r="B34" i="39" s="1"/>
  <c r="B22" i="39"/>
  <c r="AC59" i="39" l="1"/>
  <c r="AD59" i="39"/>
  <c r="AA59" i="39"/>
  <c r="R59" i="39"/>
  <c r="Y59" i="39"/>
  <c r="V59" i="39"/>
  <c r="Z59" i="39"/>
  <c r="J59" i="39"/>
  <c r="K59" i="39"/>
  <c r="W59" i="39"/>
  <c r="X59" i="39"/>
  <c r="O59" i="39"/>
  <c r="P59" i="39"/>
  <c r="I59" i="39"/>
  <c r="M59" i="39"/>
  <c r="Q59" i="39"/>
  <c r="U59" i="39"/>
  <c r="S59" i="39"/>
  <c r="L59" i="39"/>
  <c r="T59" i="39"/>
  <c r="N59" i="39"/>
  <c r="H59" i="39"/>
  <c r="G59" i="39"/>
  <c r="F59" i="39"/>
  <c r="E59" i="39"/>
  <c r="D59" i="39"/>
  <c r="C59" i="39"/>
  <c r="B59" i="39"/>
</calcChain>
</file>

<file path=xl/sharedStrings.xml><?xml version="1.0" encoding="utf-8"?>
<sst xmlns="http://schemas.openxmlformats.org/spreadsheetml/2006/main" count="639" uniqueCount="127">
  <si>
    <t xml:space="preserve">Périmètre : Sécurité sociale </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</si>
  <si>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</si>
  <si>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</si>
  <si>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</si>
  <si>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</si>
  <si>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</si>
  <si>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</si>
  <si>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</si>
  <si>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</si>
  <si>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</si>
  <si>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</si>
  <si>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</si>
  <si>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</si>
  <si>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</si>
  <si>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</si>
  <si>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</si>
  <si>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</si>
  <si>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</si>
  <si>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</si>
  <si>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</si>
  <si>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</si>
  <si>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</si>
  <si>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</si>
  <si>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</si>
  <si>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</si>
  <si>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</si>
  <si>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</si>
  <si>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</si>
  <si>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</si>
  <si>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</si>
  <si>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</si>
  <si>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</si>
  <si>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</si>
  <si>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</si>
  <si>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</si>
  <si>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</si>
  <si>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</si>
  <si>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</si>
  <si>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</si>
  <si>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</si>
  <si>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</si>
  <si>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</si>
  <si>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</si>
  <si>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</si>
  <si>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</si>
  <si>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</si>
  <si>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</si>
  <si>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</si>
  <si>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 xml:space="preserve">- </t>
  </si>
  <si>
    <t>-</t>
  </si>
  <si>
    <t xml:space="preserve">- Uniquement les Fonds de sécurité d'existence pour lesquels est effectué par l'ONSS. </t>
  </si>
  <si>
    <t>- Les cotisations des travailleurs comprennent les cotisations à charge des travailleurs, les cotisations dues par les bénéficiaires de prestations sociales et les autres cotisations.</t>
  </si>
  <si>
    <t>- Les cotisations des employeurs comprennent les cotsiations patronalies, les majorations et les amendes, don’t sont soustraites les non-valeurs et les provisions en matière de créances douteuses de cotisations et de majorations et amendes.</t>
  </si>
  <si>
    <t>- Depuis 1995, la gestion financière globale de la sécurité sociale a été introduite. Il est entendu par cela que les cotisations sociales et l'intervention financière de l'Etat dans la sécurité sociale sont perçues globalement par l'ONSS et ne sont plus attribuées spécifiquement par branche.</t>
  </si>
  <si>
    <t xml:space="preserve">Période : 1970-1998   </t>
  </si>
  <si>
    <t xml:space="preserve">Total (cotisations employeurs) </t>
  </si>
  <si>
    <t xml:space="preserve">Recettes fiscales affectées </t>
  </si>
  <si>
    <t xml:space="preserve">Fonds de sécurité d'existence et perceptions particulières </t>
  </si>
  <si>
    <t xml:space="preserve">Vacances annuelles </t>
  </si>
  <si>
    <t xml:space="preserve">Cotisations des travailleurs </t>
  </si>
  <si>
    <t xml:space="preserve">Maladie-invalidité </t>
  </si>
  <si>
    <t xml:space="preserve">Chômage </t>
  </si>
  <si>
    <t xml:space="preserve">Pensions </t>
  </si>
  <si>
    <t xml:space="preserve">Prestations familiales </t>
  </si>
  <si>
    <t xml:space="preserve">Accidents du travail </t>
  </si>
  <si>
    <t xml:space="preserve">Maladies professionnelles </t>
  </si>
  <si>
    <t xml:space="preserve">Gestion globale </t>
  </si>
  <si>
    <t xml:space="preserve">Sous-total </t>
  </si>
  <si>
    <t xml:space="preserve">Total (cotisations travailleurs)  </t>
  </si>
  <si>
    <t xml:space="preserve">Cotisations des employeurs  </t>
  </si>
  <si>
    <t xml:space="preserve">Interventions financières de l'Etat </t>
  </si>
  <si>
    <t xml:space="preserve">Total (interventions Etat)  </t>
  </si>
  <si>
    <t xml:space="preserve">Total (recettes affectées)  </t>
  </si>
  <si>
    <t xml:space="preserve">Total général </t>
  </si>
  <si>
    <t xml:space="preserve">Stock options </t>
  </si>
  <si>
    <t xml:space="preserve">Cotisations </t>
  </si>
  <si>
    <t xml:space="preserve">Cotisations ordinaires </t>
  </si>
  <si>
    <t xml:space="preserve">ONSS </t>
  </si>
  <si>
    <t xml:space="preserve">ONSSAPL </t>
  </si>
  <si>
    <t xml:space="preserve">Modération salariale </t>
  </si>
  <si>
    <t xml:space="preserve">Cotisations spécifiques </t>
  </si>
  <si>
    <t xml:space="preserve">Subventions de l'Etat </t>
  </si>
  <si>
    <t xml:space="preserve">Dans les prestations </t>
  </si>
  <si>
    <t xml:space="preserve">Subvention de l'Etat </t>
  </si>
  <si>
    <t xml:space="preserve">Mineurs - Pensions d'invalidité </t>
  </si>
  <si>
    <t xml:space="preserve">Pool des Marins - Allocations d'attente </t>
  </si>
  <si>
    <t xml:space="preserve">Dans les charges d'emprunts </t>
  </si>
  <si>
    <t xml:space="preserve">Amortissement en capital </t>
  </si>
  <si>
    <t xml:space="preserve">Intérêts </t>
  </si>
  <si>
    <t xml:space="preserve">Subventions spécifiques de l'Etat </t>
  </si>
  <si>
    <t xml:space="preserve">Entités fédérées </t>
  </si>
  <si>
    <t xml:space="preserve">Financement alternatif </t>
  </si>
  <si>
    <t xml:space="preserve">Part dans les recettes TVA </t>
  </si>
  <si>
    <t xml:space="preserve">Précompte mobilier </t>
  </si>
  <si>
    <t xml:space="preserve">Accises tabac </t>
  </si>
  <si>
    <t xml:space="preserve">Impôts sur participation des salariés </t>
  </si>
  <si>
    <t xml:space="preserve">Recettes affectées </t>
  </si>
  <si>
    <t xml:space="preserve">Cotisation spéciale de sécurité sociale </t>
  </si>
  <si>
    <t xml:space="preserve">Transferts externes </t>
  </si>
  <si>
    <t xml:space="preserve">Revenus de placements </t>
  </si>
  <si>
    <t xml:space="preserve">Divers </t>
  </si>
  <si>
    <t xml:space="preserve">Total </t>
  </si>
  <si>
    <t>Source : SPF Sécurité sociale, ONSS</t>
  </si>
  <si>
    <t>Titre : Financement du régime des travailleurs salariés : cotisations, subvention de l'Etat et financement alternatif (concept économique)</t>
  </si>
  <si>
    <t xml:space="preserve">- Les cotisations des travailleurs comprennent les cotisations à charge des travailleurs, les cotisations dues par les bénéficiaires d'allocations sociales et d'autres cotisations. </t>
  </si>
  <si>
    <t>- Les cotisations des employeurs comprennent les cotisations à charge des employeurs augmentés des suppléments de cotisation et amendes mais diminués des  mauvais postes et provisions pour créances douteuses relatives aux cotisations, suppléments de cotisations et amendes.</t>
  </si>
  <si>
    <t>-Seuls les fonds de sécurité d'existence pour lesquels la perception est effectuée par l'ONSS.</t>
  </si>
  <si>
    <t>- En 1995, la "Gestion financière globale" de la sécurité sociale a été introduite. Cela signifie que les cotisations sociales ordinaires et l'intervention financière de l'Etat à la sécurité sociale sont collectés de manière centralisée par l'Office national de sécurité sociale et ne sont plus affectées  de manière séparée aux branches.</t>
  </si>
  <si>
    <r>
      <t>NB:</t>
    </r>
    <r>
      <rPr>
        <sz val="11"/>
        <color rgb="FF333399"/>
        <rFont val="Century Gothic"/>
        <family val="2"/>
      </rPr>
      <t xml:space="preserve"> A partir de 1999, la présentation de ces statistiques est modifiée. Cela implique le passage d'un concept économique à un concept budgétaire ainsi que des modifications dans les catégories de cet onglet.</t>
    </r>
  </si>
  <si>
    <t xml:space="preserve">Source : SPF Sécurité Sociale, ONSS </t>
  </si>
  <si>
    <t xml:space="preserve">Majorations et intérêts de retard </t>
  </si>
  <si>
    <t xml:space="preserve">Période : 1999-2018 </t>
  </si>
  <si>
    <t>Titre : Financement du régime des travailleurs salariés : cotisations, subventions de l'Etat et financement alternatif (concept budgétaire)</t>
  </si>
  <si>
    <t xml:space="preserve">INAMI-Soins de santé (article 24, §1quater) </t>
  </si>
  <si>
    <t xml:space="preserve">Impôts des personnes physiques et des sociétés </t>
  </si>
  <si>
    <t>Régime : Salariés</t>
  </si>
  <si>
    <t>Branche : Toutes les branches</t>
  </si>
  <si>
    <t xml:space="preserve">Unités : Millions EUR </t>
  </si>
  <si>
    <t xml:space="preserve">Régime : Travailleurs salariés </t>
  </si>
  <si>
    <t>Branche : Total des branches du régime</t>
  </si>
  <si>
    <t xml:space="preserve">Mise à jour : Avril 2020 </t>
  </si>
  <si>
    <t xml:space="preserve">Unités : Milliers EUR </t>
  </si>
  <si>
    <t>Mise à jour : Avril 2020</t>
  </si>
  <si>
    <r>
      <t xml:space="preserve">CSPM </t>
    </r>
    <r>
      <rPr>
        <vertAlign val="superscript"/>
        <sz val="12"/>
        <color rgb="FF333399"/>
        <rFont val="Century Gothic"/>
        <family val="2"/>
      </rPr>
      <t>(1)</t>
    </r>
  </si>
  <si>
    <r>
      <t xml:space="preserve">CSPM - Maladie-invalidité </t>
    </r>
    <r>
      <rPr>
        <vertAlign val="superscript"/>
        <sz val="12"/>
        <color rgb="FF333399"/>
        <rFont val="Century Gothic"/>
        <family val="2"/>
      </rPr>
      <t>(1)</t>
    </r>
  </si>
  <si>
    <t>(1) Au 1er janvier 2018, les compétences de la Caisse de secours et de prévoyance en faveur des marins (CSPM) ont été transférées à l’Office national de sécurité sociale (ONSS) et la Caisse auxiliaire d’assurance maladie-invalidité (CAAMI).</t>
  </si>
  <si>
    <t>A partir de 2001, la subvention de l'Etat est liée à la reprise de la dette correspondant aux emprunts entre institutions de sécurité sociale (art. 3, A.R. du 04.04.2001). Les emprunts vis-à-vis des banques sont immédiatement pris en charge par la dette publique.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</si>
</sst>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0.00_)"/>
  </numFmts>
  <fonts count="25" x14ac:knownFonts="1">
    <font>
      <sz val="10"/>
      <name val="Arial"/>
    </font>
    <font>
      <sz val="10"/>
      <name val="Arial"/>
      <family val="2"/>
    </font>
    <font>
      <sz val="11"/>
      <color indexed="20"/>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0"/>
      <color rgb="FF333399"/>
      <name val="Century Gothic"/>
      <family val="2"/>
    </font>
    <font>
      <b/>
      <sz val="11"/>
      <color rgb="FF333399"/>
      <name val="Century Gothic"/>
      <family val="2"/>
    </font>
    <font>
      <b/>
      <sz val="10"/>
      <color rgb="FF333399"/>
      <name val="Century Gothic"/>
      <family val="2"/>
    </font>
    <font>
      <sz val="11"/>
      <color rgb="FF333399"/>
      <name val="Century Gothic"/>
      <family val="2"/>
    </font>
    <font>
      <b/>
      <sz val="14"/>
      <color rgb="FF333399"/>
      <name val="Century Gothic"/>
      <family val="2"/>
    </font>
    <font>
      <b/>
      <sz val="11"/>
      <color theme="0"/>
      <name val="Century Gothic"/>
      <family val="2"/>
    </font>
    <font>
      <b/>
      <sz val="12"/>
      <name val="Century Gothic"/>
      <family val="2"/>
    </font>
    <font>
      <sz val="11"/>
      <color rgb="FF333399"/>
      <name val="Cambria"/>
      <family val="1"/>
    </font>
    <font>
      <sz val="10"/>
      <color rgb="FF333399"/>
      <name val="Cambria"/>
      <family val="1"/>
    </font>
    <font>
      <sz val="11"/>
      <name val="Century Gothic"/>
      <family val="2"/>
    </font>
    <font>
      <sz val="12"/>
      <color rgb="FF333399"/>
      <name val="Century Gothic"/>
      <family val="2"/>
    </font>
    <font>
      <b/>
      <sz val="12"/>
      <color rgb="FF333399"/>
      <name val="Century Gothic"/>
      <family val="2"/>
    </font>
    <font>
      <b/>
      <i/>
      <sz val="12"/>
      <color rgb="FF333399"/>
      <name val="Century Gothic"/>
      <family val="2"/>
    </font>
    <font>
      <b/>
      <i/>
      <sz val="11"/>
      <color rgb="FF333399"/>
      <name val="Century Gothic"/>
      <family val="2"/>
    </font>
    <font>
      <vertAlign val="superscript"/>
      <sz val="12"/>
      <color rgb="FF333399"/>
      <name val="Century Gothic"/>
      <family val="2"/>
    </font>
  </fonts>
  <fills count="10">
    <fill>
      <patternFill patternType="none"/>
    </fill>
    <fill>
      <patternFill patternType="gray125"/>
    </fill>
    <fill>
      <patternFill patternType="solid">
        <fgColor indexed="45"/>
      </patternFill>
    </fill>
    <fill>
      <patternFill patternType="solid">
        <fgColor indexed="47"/>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rgb="FF333399"/>
      </bottom>
      <diagonal/>
    </border>
    <border>
      <left/>
      <right/>
      <top style="medium">
        <color rgb="FF333399"/>
      </top>
      <bottom/>
      <diagonal/>
    </border>
    <border>
      <left/>
      <right/>
      <top style="thin">
        <color rgb="FF333399"/>
      </top>
      <bottom/>
      <diagonal/>
    </border>
    <border>
      <left/>
      <right/>
      <top style="thin">
        <color rgb="FF333399"/>
      </top>
      <bottom style="thin">
        <color rgb="FF333399"/>
      </bottom>
      <diagonal/>
    </border>
    <border>
      <left/>
      <right/>
      <top/>
      <bottom style="thin">
        <color rgb="FF333399"/>
      </bottom>
      <diagonal/>
    </border>
    <border>
      <left/>
      <right style="medium">
        <color rgb="FF333399"/>
      </right>
      <top/>
      <bottom style="medium">
        <color rgb="FF333399"/>
      </bottom>
      <diagonal/>
    </border>
    <border>
      <left style="thin">
        <color rgb="FF333399"/>
      </left>
      <right style="medium">
        <color rgb="FF333399"/>
      </right>
      <top style="medium">
        <color rgb="FF333399"/>
      </top>
      <bottom/>
      <diagonal/>
    </border>
    <border>
      <left style="thin">
        <color rgb="FF333399"/>
      </left>
      <right style="medium">
        <color rgb="FF333399"/>
      </right>
      <top/>
      <bottom/>
      <diagonal/>
    </border>
    <border>
      <left/>
      <right style="medium">
        <color rgb="FF333399"/>
      </right>
      <top/>
      <bottom/>
      <diagonal/>
    </border>
    <border>
      <left/>
      <right style="medium">
        <color rgb="FF333399"/>
      </right>
      <top style="medium">
        <color rgb="FF333399"/>
      </top>
      <bottom/>
      <diagonal/>
    </border>
    <border>
      <left/>
      <right style="medium">
        <color rgb="FF333399"/>
      </right>
      <top style="thin">
        <color rgb="FF333399"/>
      </top>
      <bottom style="thin">
        <color rgb="FF333399"/>
      </bottom>
      <diagonal/>
    </border>
    <border>
      <left/>
      <right style="medium">
        <color rgb="FF333399"/>
      </right>
      <top style="thin">
        <color rgb="FF333399"/>
      </top>
      <bottom/>
      <diagonal/>
    </border>
    <border>
      <left style="thin">
        <color rgb="FF333399"/>
      </left>
      <right style="medium">
        <color rgb="FF333399"/>
      </right>
      <top style="thin">
        <color rgb="FF333399"/>
      </top>
      <bottom/>
      <diagonal/>
    </border>
  </borders>
  <cellStyleXfs count="12">
    <xf numFmtId="0" fontId="0" fillId="0" borderId="0"/>
    <xf numFmtId="0" fontId="2" fillId="2" borderId="0" applyNumberFormat="0" applyBorder="0" applyAlignment="0" applyProtection="0"/>
    <xf numFmtId="0" fontId="3" fillId="5" borderId="2" applyNumberFormat="0" applyAlignment="0" applyProtection="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1" applyNumberFormat="0" applyAlignment="0" applyProtection="0"/>
    <xf numFmtId="0" fontId="1" fillId="6" borderId="6" applyNumberFormat="0" applyFont="0" applyAlignment="0" applyProtection="0"/>
    <xf numFmtId="0" fontId="9" fillId="4" borderId="7" applyNumberFormat="0" applyAlignment="0" applyProtection="0"/>
    <xf numFmtId="0" fontId="1" fillId="0" borderId="0"/>
  </cellStyleXfs>
  <cellXfs count="164">
    <xf numFmtId="0" fontId="0" fillId="0" borderId="0" xfId="0"/>
    <xf numFmtId="0" fontId="10" fillId="7" borderId="0" xfId="0" applyFont="1" applyFill="1" applyBorder="1"/>
    <xf numFmtId="0" fontId="10" fillId="7" borderId="0" xfId="0" applyFont="1" applyFill="1"/>
    <xf numFmtId="0" fontId="11" fillId="7" borderId="0" xfId="0" quotePrefix="1" applyFont="1" applyFill="1" applyBorder="1" applyAlignment="1">
      <alignment horizontal="left" vertical="center" indent="1"/>
    </xf>
    <xf numFmtId="164" fontId="12" fillId="7" borderId="0" xfId="0" applyNumberFormat="1" applyFont="1" applyFill="1" applyBorder="1" applyAlignment="1"/>
    <xf numFmtId="164" fontId="12" fillId="7" borderId="0" xfId="0" applyNumberFormat="1" applyFont="1" applyFill="1" applyAlignment="1"/>
    <xf numFmtId="0" fontId="13" fillId="7" borderId="0" xfId="0" quotePrefix="1" applyFont="1" applyFill="1" applyBorder="1" applyAlignment="1">
      <alignment horizontal="left" vertical="top" wrapText="1" indent="1"/>
    </xf>
    <xf numFmtId="0" fontId="13" fillId="7" borderId="0" xfId="0" applyFont="1" applyFill="1" applyAlignment="1"/>
    <xf numFmtId="0" fontId="13" fillId="7" borderId="0" xfId="0" applyFont="1" applyFill="1" applyAlignment="1">
      <alignment vertical="center"/>
    </xf>
    <xf numFmtId="0" fontId="13" fillId="7" borderId="0" xfId="0" applyFont="1" applyFill="1" applyBorder="1" applyAlignment="1">
      <alignment vertical="center"/>
    </xf>
    <xf numFmtId="0" fontId="11" fillId="7" borderId="0" xfId="0" applyFont="1" applyFill="1" applyAlignment="1">
      <alignment vertical="center"/>
    </xf>
    <xf numFmtId="0" fontId="13" fillId="7" borderId="0" xfId="0" applyFont="1" applyFill="1" applyBorder="1" applyAlignment="1">
      <alignment horizontal="left" vertical="center" indent="1"/>
    </xf>
    <xf numFmtId="0" fontId="13" fillId="7" borderId="0" xfId="0" applyFont="1" applyFill="1"/>
    <xf numFmtId="0" fontId="11" fillId="7" borderId="0" xfId="0" applyFont="1" applyFill="1" applyAlignment="1"/>
    <xf numFmtId="0" fontId="13" fillId="7" borderId="0" xfId="0" quotePrefix="1" applyFont="1" applyFill="1" applyBorder="1" applyAlignment="1">
      <alignment horizontal="left" indent="2"/>
    </xf>
    <xf numFmtId="0" fontId="11" fillId="7" borderId="0" xfId="0" quotePrefix="1" applyFont="1" applyFill="1" applyBorder="1" applyAlignment="1">
      <alignment horizontal="left" indent="1"/>
    </xf>
    <xf numFmtId="0" fontId="13" fillId="7" borderId="0" xfId="0" applyFont="1" applyFill="1" applyBorder="1"/>
    <xf numFmtId="0" fontId="11" fillId="8" borderId="0" xfId="0" applyFont="1" applyFill="1" applyAlignment="1">
      <alignment vertical="center"/>
    </xf>
    <xf numFmtId="49" fontId="14" fillId="7" borderId="8" xfId="0" quotePrefix="1" applyNumberFormat="1" applyFont="1" applyFill="1" applyBorder="1" applyAlignment="1">
      <alignment horizontal="center" vertical="center" wrapText="1"/>
    </xf>
    <xf numFmtId="0" fontId="0" fillId="8" borderId="0" xfId="0" applyFill="1" applyAlignment="1">
      <alignment vertical="center"/>
    </xf>
    <xf numFmtId="165" fontId="16" fillId="8" borderId="0" xfId="0" applyNumberFormat="1" applyFont="1" applyFill="1" applyBorder="1" applyAlignment="1">
      <alignment vertical="center"/>
    </xf>
    <xf numFmtId="165" fontId="16" fillId="8" borderId="0" xfId="0" applyNumberFormat="1" applyFont="1" applyFill="1" applyAlignment="1">
      <alignment vertical="center"/>
    </xf>
    <xf numFmtId="0" fontId="16" fillId="8" borderId="0" xfId="0" applyFont="1" applyFill="1" applyAlignment="1">
      <alignment vertical="center"/>
    </xf>
    <xf numFmtId="0" fontId="11" fillId="0" borderId="0" xfId="0" applyFont="1" applyFill="1" applyAlignment="1">
      <alignment vertical="center"/>
    </xf>
    <xf numFmtId="49" fontId="15" fillId="0" borderId="0" xfId="0" quotePrefix="1" applyNumberFormat="1" applyFont="1" applyFill="1" applyAlignment="1">
      <alignment horizontal="right" vertical="center"/>
    </xf>
    <xf numFmtId="0" fontId="0" fillId="0" borderId="0" xfId="0" applyBorder="1"/>
    <xf numFmtId="0" fontId="14" fillId="7" borderId="0" xfId="0" quotePrefix="1" applyFont="1" applyFill="1" applyBorder="1" applyAlignment="1">
      <alignment horizontal="left" vertical="center" wrapText="1" indent="1"/>
    </xf>
    <xf numFmtId="0" fontId="11" fillId="7" borderId="0" xfId="0" applyFont="1" applyFill="1" applyBorder="1" applyAlignment="1"/>
    <xf numFmtId="0" fontId="11" fillId="7" borderId="0" xfId="0" quotePrefix="1" applyFont="1" applyFill="1" applyBorder="1" applyAlignment="1">
      <alignment horizontal="left" vertical="center" wrapText="1" indent="1"/>
    </xf>
    <xf numFmtId="0" fontId="13" fillId="7" borderId="0" xfId="0" applyFont="1" applyFill="1" applyBorder="1" applyAlignment="1"/>
    <xf numFmtId="0" fontId="11" fillId="7" borderId="0" xfId="0" applyFont="1" applyFill="1" applyBorder="1" applyAlignment="1">
      <alignment vertical="center"/>
    </xf>
    <xf numFmtId="3" fontId="13" fillId="7" borderId="0" xfId="0" applyNumberFormat="1" applyFont="1" applyFill="1" applyBorder="1" applyAlignment="1">
      <alignment vertical="center"/>
    </xf>
    <xf numFmtId="3" fontId="11" fillId="7" borderId="0" xfId="0" applyNumberFormat="1" applyFont="1" applyFill="1" applyBorder="1" applyAlignment="1">
      <alignment vertical="center"/>
    </xf>
    <xf numFmtId="3" fontId="11" fillId="7" borderId="9" xfId="0" applyNumberFormat="1" applyFont="1" applyFill="1" applyBorder="1" applyAlignment="1">
      <alignment vertical="center"/>
    </xf>
    <xf numFmtId="3" fontId="13" fillId="7" borderId="0" xfId="0" quotePrefix="1" applyNumberFormat="1" applyFont="1" applyFill="1" applyBorder="1" applyAlignment="1">
      <alignment horizontal="right" vertical="center"/>
    </xf>
    <xf numFmtId="3" fontId="13" fillId="7" borderId="0" xfId="0" applyNumberFormat="1" applyFont="1" applyFill="1" applyBorder="1" applyAlignment="1">
      <alignment horizontal="right" vertical="center"/>
    </xf>
    <xf numFmtId="3" fontId="13" fillId="7" borderId="11" xfId="0" applyNumberFormat="1" applyFont="1" applyFill="1" applyBorder="1" applyAlignment="1">
      <alignment horizontal="right" vertical="center"/>
    </xf>
    <xf numFmtId="3" fontId="13" fillId="7" borderId="11" xfId="0" applyNumberFormat="1" applyFont="1" applyFill="1" applyBorder="1" applyAlignment="1">
      <alignment vertical="center"/>
    </xf>
    <xf numFmtId="3" fontId="13" fillId="7" borderId="11" xfId="0" quotePrefix="1" applyNumberFormat="1" applyFont="1" applyFill="1" applyBorder="1" applyAlignment="1">
      <alignment horizontal="right" vertical="center"/>
    </xf>
    <xf numFmtId="0" fontId="17" fillId="7" borderId="0" xfId="0" applyFont="1" applyFill="1" applyAlignment="1"/>
    <xf numFmtId="0" fontId="17" fillId="7" borderId="0" xfId="0" applyFont="1" applyFill="1" applyAlignment="1">
      <alignment vertical="center"/>
    </xf>
    <xf numFmtId="0" fontId="17" fillId="7" borderId="0" xfId="0" applyFont="1" applyFill="1"/>
    <xf numFmtId="0" fontId="18" fillId="7" borderId="0" xfId="0" applyFont="1" applyFill="1"/>
    <xf numFmtId="164" fontId="13" fillId="7" borderId="0" xfId="0" applyNumberFormat="1" applyFont="1" applyFill="1" applyBorder="1" applyAlignment="1">
      <alignment vertical="center"/>
    </xf>
    <xf numFmtId="0" fontId="13" fillId="7" borderId="11" xfId="0" applyFont="1" applyFill="1" applyBorder="1" applyAlignment="1">
      <alignment vertical="center"/>
    </xf>
    <xf numFmtId="164" fontId="13" fillId="0" borderId="0" xfId="0" quotePrefix="1" applyNumberFormat="1" applyFont="1" applyBorder="1" applyAlignment="1">
      <alignment horizontal="right" vertical="center"/>
    </xf>
    <xf numFmtId="0" fontId="19" fillId="0" borderId="0" xfId="0" applyFont="1" applyBorder="1" applyAlignment="1">
      <alignment vertical="center"/>
    </xf>
    <xf numFmtId="164" fontId="13" fillId="0" borderId="0" xfId="0" applyNumberFormat="1" applyFont="1" applyBorder="1" applyAlignment="1">
      <alignment vertical="center"/>
    </xf>
    <xf numFmtId="0" fontId="18" fillId="7" borderId="0" xfId="0" applyFont="1" applyFill="1" applyAlignment="1">
      <alignment vertical="center"/>
    </xf>
    <xf numFmtId="0" fontId="19" fillId="0" borderId="0" xfId="0" applyFont="1" applyAlignment="1">
      <alignment vertical="center"/>
    </xf>
    <xf numFmtId="164" fontId="13" fillId="7" borderId="0" xfId="0" applyNumberFormat="1" applyFont="1" applyFill="1" applyAlignment="1">
      <alignment vertical="center"/>
    </xf>
    <xf numFmtId="0" fontId="10" fillId="7" borderId="0" xfId="0" applyFont="1" applyFill="1" applyAlignment="1">
      <alignment vertical="center"/>
    </xf>
    <xf numFmtId="0" fontId="13" fillId="0" borderId="0" xfId="0" applyFont="1" applyBorder="1" applyAlignment="1">
      <alignment vertical="center"/>
    </xf>
    <xf numFmtId="164" fontId="13" fillId="7" borderId="0" xfId="0" applyNumberFormat="1" applyFont="1" applyFill="1" applyBorder="1" applyAlignment="1">
      <alignment horizontal="right" vertical="center"/>
    </xf>
    <xf numFmtId="164" fontId="13" fillId="0" borderId="11" xfId="0" quotePrefix="1" applyNumberFormat="1" applyFont="1" applyBorder="1" applyAlignment="1">
      <alignment horizontal="right" vertical="center"/>
    </xf>
    <xf numFmtId="0" fontId="13" fillId="7" borderId="0" xfId="0" applyFont="1" applyFill="1" applyBorder="1" applyAlignment="1">
      <alignment horizontal="right" vertical="center"/>
    </xf>
    <xf numFmtId="0" fontId="13" fillId="7" borderId="0" xfId="0" quotePrefix="1" applyFont="1" applyFill="1" applyBorder="1" applyAlignment="1">
      <alignment horizontal="right" vertical="center" wrapText="1"/>
    </xf>
    <xf numFmtId="0" fontId="13" fillId="7" borderId="11" xfId="0" applyFont="1" applyFill="1" applyBorder="1" applyAlignment="1">
      <alignment horizontal="right" vertical="center"/>
    </xf>
    <xf numFmtId="3" fontId="13" fillId="0" borderId="0" xfId="0" applyNumberFormat="1" applyFont="1" applyBorder="1" applyAlignment="1">
      <alignment vertical="center"/>
    </xf>
    <xf numFmtId="3" fontId="13" fillId="7" borderId="0" xfId="0" applyNumberFormat="1" applyFont="1" applyFill="1" applyAlignment="1">
      <alignment vertical="center"/>
    </xf>
    <xf numFmtId="3" fontId="13" fillId="0" borderId="0" xfId="0" applyNumberFormat="1" applyFont="1" applyBorder="1" applyAlignment="1">
      <alignment horizontal="right" vertical="center"/>
    </xf>
    <xf numFmtId="3" fontId="13" fillId="0" borderId="0" xfId="0" quotePrefix="1" applyNumberFormat="1" applyFont="1" applyBorder="1" applyAlignment="1">
      <alignment horizontal="right" vertical="center"/>
    </xf>
    <xf numFmtId="3" fontId="17" fillId="7" borderId="0" xfId="0" applyNumberFormat="1" applyFont="1" applyFill="1" applyAlignment="1">
      <alignment vertical="center"/>
    </xf>
    <xf numFmtId="0" fontId="13" fillId="7" borderId="0" xfId="0" applyFont="1" applyFill="1" applyAlignment="1">
      <alignment horizontal="right" vertical="center"/>
    </xf>
    <xf numFmtId="3" fontId="13" fillId="7" borderId="0" xfId="0" applyNumberFormat="1" applyFont="1" applyFill="1" applyAlignment="1">
      <alignment horizontal="right" vertical="center"/>
    </xf>
    <xf numFmtId="3" fontId="13" fillId="7" borderId="10" xfId="0" applyNumberFormat="1" applyFont="1" applyFill="1" applyBorder="1" applyAlignment="1">
      <alignment horizontal="right" vertical="center"/>
    </xf>
    <xf numFmtId="3" fontId="13" fillId="7" borderId="12" xfId="0" quotePrefix="1" applyNumberFormat="1" applyFont="1" applyFill="1" applyBorder="1" applyAlignment="1">
      <alignment horizontal="right" vertical="center"/>
    </xf>
    <xf numFmtId="3" fontId="11" fillId="7" borderId="0" xfId="0" applyNumberFormat="1" applyFont="1" applyFill="1" applyBorder="1" applyAlignment="1">
      <alignment horizontal="right" vertical="center"/>
    </xf>
    <xf numFmtId="3" fontId="18" fillId="7" borderId="0" xfId="0" applyNumberFormat="1" applyFont="1" applyFill="1" applyAlignment="1">
      <alignment vertical="center"/>
    </xf>
    <xf numFmtId="3" fontId="17" fillId="7" borderId="0" xfId="0" applyNumberFormat="1" applyFont="1" applyFill="1" applyAlignment="1">
      <alignment horizontal="right" vertical="center"/>
    </xf>
    <xf numFmtId="0" fontId="10" fillId="7" borderId="0" xfId="0" quotePrefix="1" applyFont="1" applyFill="1"/>
    <xf numFmtId="0" fontId="10" fillId="7" borderId="13" xfId="0" applyFont="1" applyFill="1" applyBorder="1"/>
    <xf numFmtId="3" fontId="13" fillId="7" borderId="10" xfId="0" quotePrefix="1" applyNumberFormat="1" applyFont="1" applyFill="1" applyBorder="1" applyAlignment="1">
      <alignment horizontal="right" vertical="center"/>
    </xf>
    <xf numFmtId="0" fontId="10" fillId="7" borderId="16" xfId="0" applyFont="1" applyFill="1" applyBorder="1"/>
    <xf numFmtId="0" fontId="11" fillId="7" borderId="17" xfId="0" quotePrefix="1" applyFont="1" applyFill="1" applyBorder="1" applyAlignment="1">
      <alignment horizontal="left" vertical="center" indent="1"/>
    </xf>
    <xf numFmtId="0" fontId="13" fillId="0" borderId="16" xfId="0" quotePrefix="1" applyFont="1" applyFill="1" applyBorder="1" applyAlignment="1">
      <alignment horizontal="left" vertical="center" indent="2"/>
    </xf>
    <xf numFmtId="0" fontId="13" fillId="7" borderId="18" xfId="0" quotePrefix="1" applyFont="1" applyFill="1" applyBorder="1" applyAlignment="1">
      <alignment horizontal="left" vertical="center" indent="1"/>
    </xf>
    <xf numFmtId="0" fontId="13" fillId="7" borderId="16" xfId="0" quotePrefix="1" applyFont="1" applyFill="1" applyBorder="1" applyAlignment="1">
      <alignment horizontal="left" vertical="center" indent="2"/>
    </xf>
    <xf numFmtId="0" fontId="13" fillId="7" borderId="16" xfId="0" quotePrefix="1" applyFont="1" applyFill="1" applyBorder="1" applyAlignment="1">
      <alignment horizontal="left" vertical="center" wrapText="1" indent="2"/>
    </xf>
    <xf numFmtId="0" fontId="11" fillId="7" borderId="19" xfId="0" quotePrefix="1" applyFont="1" applyFill="1" applyBorder="1" applyAlignment="1">
      <alignment horizontal="left" vertical="center" indent="1"/>
    </xf>
    <xf numFmtId="3" fontId="11" fillId="7" borderId="0" xfId="0" applyNumberFormat="1" applyFont="1" applyFill="1"/>
    <xf numFmtId="3" fontId="11" fillId="0" borderId="0" xfId="0" applyNumberFormat="1" applyFont="1" applyBorder="1" applyAlignment="1">
      <alignment vertical="center"/>
    </xf>
    <xf numFmtId="3" fontId="11" fillId="0" borderId="0" xfId="0" applyNumberFormat="1" applyFont="1" applyAlignment="1">
      <alignment vertical="center"/>
    </xf>
    <xf numFmtId="3" fontId="11" fillId="7" borderId="0" xfId="0" applyNumberFormat="1" applyFont="1" applyFill="1" applyAlignment="1">
      <alignment vertical="center"/>
    </xf>
    <xf numFmtId="0" fontId="11" fillId="7" borderId="11" xfId="0" quotePrefix="1" applyFont="1" applyFill="1" applyBorder="1" applyAlignment="1">
      <alignment horizontal="right" vertical="center"/>
    </xf>
    <xf numFmtId="0" fontId="11" fillId="7" borderId="11" xfId="0" applyFont="1" applyFill="1" applyBorder="1" applyAlignment="1">
      <alignment horizontal="right" vertical="center"/>
    </xf>
    <xf numFmtId="3" fontId="11" fillId="7" borderId="11" xfId="0" applyNumberFormat="1" applyFont="1" applyFill="1" applyBorder="1" applyAlignment="1">
      <alignment horizontal="right" vertical="center"/>
    </xf>
    <xf numFmtId="0" fontId="11" fillId="7" borderId="11" xfId="0" applyFont="1" applyFill="1" applyBorder="1" applyAlignment="1">
      <alignment vertical="center"/>
    </xf>
    <xf numFmtId="164" fontId="11" fillId="0" borderId="11" xfId="0" applyNumberFormat="1" applyFont="1" applyBorder="1" applyAlignment="1">
      <alignment vertical="center"/>
    </xf>
    <xf numFmtId="164" fontId="11" fillId="7" borderId="11" xfId="0" applyNumberFormat="1" applyFont="1" applyFill="1" applyBorder="1" applyAlignment="1">
      <alignment vertical="center"/>
    </xf>
    <xf numFmtId="3" fontId="11" fillId="7" borderId="11" xfId="0" applyNumberFormat="1" applyFont="1" applyFill="1" applyBorder="1" applyAlignment="1">
      <alignment vertical="center"/>
    </xf>
    <xf numFmtId="3" fontId="11" fillId="7" borderId="11" xfId="0" quotePrefix="1" applyNumberFormat="1" applyFont="1" applyFill="1" applyBorder="1" applyAlignment="1">
      <alignment horizontal="right" vertical="center"/>
    </xf>
    <xf numFmtId="165" fontId="13" fillId="8" borderId="0" xfId="0" quotePrefix="1" applyNumberFormat="1" applyFont="1" applyFill="1" applyBorder="1" applyAlignment="1">
      <alignment horizontal="left" vertical="center" indent="1"/>
    </xf>
    <xf numFmtId="0" fontId="21" fillId="7" borderId="14" xfId="0" quotePrefix="1" applyFont="1" applyFill="1" applyBorder="1" applyAlignment="1">
      <alignment horizontal="left" vertical="center" indent="1"/>
    </xf>
    <xf numFmtId="3" fontId="21" fillId="7" borderId="9" xfId="0" applyNumberFormat="1" applyFont="1" applyFill="1" applyBorder="1" applyAlignment="1">
      <alignment vertical="center"/>
    </xf>
    <xf numFmtId="0" fontId="22" fillId="7" borderId="15" xfId="0" quotePrefix="1" applyFont="1" applyFill="1" applyBorder="1" applyAlignment="1">
      <alignment horizontal="left" vertical="center" indent="2"/>
    </xf>
    <xf numFmtId="3" fontId="20" fillId="7" borderId="0" xfId="0" applyNumberFormat="1" applyFont="1" applyFill="1" applyBorder="1" applyAlignment="1">
      <alignment vertical="center"/>
    </xf>
    <xf numFmtId="0" fontId="20" fillId="7" borderId="15" xfId="0" quotePrefix="1" applyFont="1" applyFill="1" applyBorder="1" applyAlignment="1">
      <alignment horizontal="left" vertical="center" indent="3"/>
    </xf>
    <xf numFmtId="0" fontId="21" fillId="7" borderId="15" xfId="0" quotePrefix="1" applyFont="1" applyFill="1" applyBorder="1" applyAlignment="1">
      <alignment horizontal="left" vertical="center" indent="1"/>
    </xf>
    <xf numFmtId="3" fontId="21" fillId="7" borderId="0" xfId="0" applyNumberFormat="1" applyFont="1" applyFill="1" applyBorder="1" applyAlignment="1">
      <alignment horizontal="right" vertical="center"/>
    </xf>
    <xf numFmtId="3" fontId="20" fillId="7" borderId="0" xfId="0" applyNumberFormat="1" applyFont="1" applyFill="1" applyBorder="1" applyAlignment="1">
      <alignment horizontal="right" vertical="center"/>
    </xf>
    <xf numFmtId="3" fontId="20" fillId="7" borderId="0" xfId="0" quotePrefix="1" applyNumberFormat="1" applyFont="1" applyFill="1" applyBorder="1" applyAlignment="1">
      <alignment horizontal="right" vertical="center"/>
    </xf>
    <xf numFmtId="3" fontId="21" fillId="7" borderId="0" xfId="0" applyNumberFormat="1" applyFont="1" applyFill="1" applyBorder="1" applyAlignment="1">
      <alignment vertical="center"/>
    </xf>
    <xf numFmtId="0" fontId="14" fillId="7" borderId="0" xfId="0" quotePrefix="1" applyFont="1" applyFill="1" applyBorder="1" applyAlignment="1">
      <alignment horizontal="left" vertical="center" indent="1"/>
    </xf>
    <xf numFmtId="0" fontId="11" fillId="7" borderId="20" xfId="0" quotePrefix="1" applyFont="1" applyFill="1" applyBorder="1" applyAlignment="1">
      <alignment horizontal="left" vertical="center"/>
    </xf>
    <xf numFmtId="0" fontId="23" fillId="7" borderId="18" xfId="0" quotePrefix="1" applyFont="1" applyFill="1" applyBorder="1" applyAlignment="1">
      <alignment horizontal="left" vertical="center" indent="1"/>
    </xf>
    <xf numFmtId="0" fontId="11" fillId="7" borderId="0" xfId="0" quotePrefix="1" applyFont="1" applyFill="1" applyBorder="1" applyAlignment="1">
      <alignment horizontal="left" indent="2"/>
    </xf>
    <xf numFmtId="0" fontId="14" fillId="7" borderId="0" xfId="0" applyFont="1" applyFill="1" applyAlignment="1">
      <alignment horizontal="center" vertical="center"/>
    </xf>
    <xf numFmtId="3" fontId="20" fillId="0" borderId="0" xfId="0" applyNumberFormat="1" applyFont="1" applyAlignment="1">
      <alignment vertical="center"/>
    </xf>
    <xf numFmtId="3" fontId="20" fillId="7" borderId="0" xfId="0" applyNumberFormat="1" applyFont="1" applyFill="1" applyAlignment="1"/>
    <xf numFmtId="164" fontId="11" fillId="0" borderId="0" xfId="0" applyNumberFormat="1" applyFont="1" applyAlignment="1">
      <alignment vertical="center"/>
    </xf>
    <xf numFmtId="164" fontId="20" fillId="0" borderId="0" xfId="0" applyNumberFormat="1" applyFont="1" applyAlignment="1">
      <alignment vertical="center"/>
    </xf>
    <xf numFmtId="3" fontId="21" fillId="0" borderId="9" xfId="0" applyNumberFormat="1" applyFont="1" applyFill="1" applyBorder="1" applyAlignment="1">
      <alignment vertical="center"/>
    </xf>
    <xf numFmtId="3" fontId="20" fillId="0" borderId="0" xfId="0" applyNumberFormat="1" applyFont="1" applyFill="1" applyBorder="1" applyAlignment="1">
      <alignment vertical="center"/>
    </xf>
    <xf numFmtId="164" fontId="20" fillId="0" borderId="0" xfId="0" quotePrefix="1" applyNumberFormat="1" applyFont="1" applyAlignment="1">
      <alignment horizontal="right" vertical="center"/>
    </xf>
    <xf numFmtId="3" fontId="20" fillId="0" borderId="0" xfId="0" quotePrefix="1" applyNumberFormat="1" applyFont="1" applyAlignment="1">
      <alignment horizontal="right" vertical="center"/>
    </xf>
    <xf numFmtId="0" fontId="10" fillId="0" borderId="0" xfId="0" applyFont="1" applyFill="1"/>
    <xf numFmtId="0" fontId="16" fillId="0" borderId="0" xfId="0" applyFont="1" applyFill="1" applyAlignment="1">
      <alignment vertical="center"/>
    </xf>
    <xf numFmtId="0" fontId="14" fillId="0" borderId="0" xfId="0" applyFont="1" applyFill="1" applyAlignment="1">
      <alignment horizontal="center" vertical="center"/>
    </xf>
    <xf numFmtId="3" fontId="20" fillId="0" borderId="0" xfId="0" applyNumberFormat="1" applyFont="1" applyFill="1" applyAlignment="1">
      <alignment vertical="center"/>
    </xf>
    <xf numFmtId="3" fontId="20" fillId="0" borderId="0" xfId="0" applyNumberFormat="1" applyFont="1" applyFill="1" applyAlignment="1"/>
    <xf numFmtId="3" fontId="21" fillId="0" borderId="0" xfId="0" applyNumberFormat="1" applyFont="1" applyFill="1" applyBorder="1" applyAlignment="1">
      <alignment vertical="center"/>
    </xf>
    <xf numFmtId="3" fontId="21" fillId="0" borderId="0" xfId="0" quotePrefix="1" applyNumberFormat="1" applyFont="1" applyFill="1" applyAlignment="1">
      <alignment horizontal="right" vertical="center"/>
    </xf>
    <xf numFmtId="3" fontId="21" fillId="0" borderId="0" xfId="0" quotePrefix="1" applyNumberFormat="1" applyFont="1" applyFill="1" applyBorder="1" applyAlignment="1">
      <alignment horizontal="right" vertical="center"/>
    </xf>
    <xf numFmtId="0" fontId="13" fillId="0" borderId="0" xfId="0" applyFont="1" applyFill="1" applyAlignment="1"/>
    <xf numFmtId="0" fontId="11" fillId="0" borderId="0" xfId="0" applyFont="1" applyFill="1" applyAlignment="1"/>
    <xf numFmtId="0" fontId="13" fillId="0" borderId="0" xfId="0" applyFont="1" applyFill="1"/>
    <xf numFmtId="0" fontId="13" fillId="0" borderId="0" xfId="0" applyFont="1" applyFill="1" applyAlignment="1">
      <alignment vertical="center"/>
    </xf>
    <xf numFmtId="0" fontId="21" fillId="0" borderId="15" xfId="0" quotePrefix="1" applyFont="1" applyFill="1" applyBorder="1" applyAlignment="1">
      <alignment horizontal="left" vertical="center" indent="1"/>
    </xf>
    <xf numFmtId="0" fontId="22" fillId="0" borderId="15" xfId="0" quotePrefix="1" applyFont="1" applyFill="1" applyBorder="1" applyAlignment="1">
      <alignment horizontal="left" vertical="center" indent="2"/>
    </xf>
    <xf numFmtId="0" fontId="21" fillId="0" borderId="14" xfId="0" quotePrefix="1" applyFont="1" applyFill="1" applyBorder="1" applyAlignment="1">
      <alignment horizontal="left" vertical="center" indent="1"/>
    </xf>
    <xf numFmtId="0" fontId="20" fillId="7" borderId="0" xfId="0" applyFont="1" applyFill="1" applyAlignment="1"/>
    <xf numFmtId="49" fontId="14" fillId="0" borderId="8" xfId="0" quotePrefix="1" applyNumberFormat="1" applyFont="1" applyFill="1" applyBorder="1" applyAlignment="1">
      <alignment horizontal="center" vertical="center" wrapText="1"/>
    </xf>
    <xf numFmtId="3" fontId="21" fillId="0"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20" fillId="0" borderId="0" xfId="0" quotePrefix="1" applyNumberFormat="1" applyFont="1" applyFill="1" applyBorder="1" applyAlignment="1">
      <alignment horizontal="right" vertical="center"/>
    </xf>
    <xf numFmtId="0" fontId="13" fillId="0" borderId="0" xfId="0" applyFont="1" applyFill="1" applyBorder="1" applyAlignment="1"/>
    <xf numFmtId="0" fontId="11" fillId="0" borderId="0" xfId="0" applyFont="1" applyFill="1" applyBorder="1" applyAlignment="1"/>
    <xf numFmtId="0" fontId="11" fillId="0" borderId="0" xfId="0" applyFont="1" applyFill="1" applyBorder="1" applyAlignment="1">
      <alignment vertical="center"/>
    </xf>
    <xf numFmtId="0" fontId="13" fillId="0" borderId="0" xfId="0" applyFont="1" applyFill="1" applyBorder="1"/>
    <xf numFmtId="0" fontId="13" fillId="0" borderId="0" xfId="0" applyFont="1" applyFill="1" applyBorder="1" applyAlignment="1">
      <alignment vertical="center"/>
    </xf>
    <xf numFmtId="0" fontId="10" fillId="0" borderId="0" xfId="0" applyFont="1" applyFill="1" applyBorder="1"/>
    <xf numFmtId="3" fontId="20" fillId="0" borderId="0" xfId="0" quotePrefix="1" applyNumberFormat="1" applyFont="1" applyFill="1" applyAlignment="1">
      <alignment horizontal="right" vertical="center"/>
    </xf>
    <xf numFmtId="164" fontId="21" fillId="7" borderId="0" xfId="0" applyNumberFormat="1" applyFont="1" applyFill="1" applyBorder="1" applyAlignment="1">
      <alignment vertical="center"/>
    </xf>
    <xf numFmtId="164" fontId="20" fillId="7" borderId="0" xfId="0" applyNumberFormat="1" applyFont="1" applyFill="1" applyBorder="1" applyAlignment="1">
      <alignment vertical="center"/>
    </xf>
    <xf numFmtId="164" fontId="20" fillId="7" borderId="0" xfId="0" applyNumberFormat="1" applyFont="1" applyFill="1" applyBorder="1" applyAlignment="1"/>
    <xf numFmtId="164" fontId="21" fillId="7" borderId="0" xfId="0" applyNumberFormat="1" applyFont="1" applyFill="1" applyBorder="1" applyAlignment="1">
      <alignment horizontal="right" vertical="top"/>
    </xf>
    <xf numFmtId="164" fontId="21" fillId="7" borderId="0" xfId="0" applyNumberFormat="1" applyFont="1" applyFill="1" applyBorder="1" applyAlignment="1">
      <alignment vertical="top"/>
    </xf>
    <xf numFmtId="164" fontId="21" fillId="7" borderId="8" xfId="0" applyNumberFormat="1" applyFont="1" applyFill="1" applyBorder="1" applyAlignment="1">
      <alignment horizontal="right" vertical="top"/>
    </xf>
    <xf numFmtId="3" fontId="20" fillId="9" borderId="0" xfId="0" applyNumberFormat="1" applyFont="1" applyFill="1" applyBorder="1" applyAlignment="1">
      <alignment vertical="center"/>
    </xf>
    <xf numFmtId="164" fontId="20" fillId="0" borderId="0" xfId="0" applyNumberFormat="1" applyFont="1" applyAlignment="1">
      <alignment horizontal="right" vertical="center"/>
    </xf>
    <xf numFmtId="164" fontId="20" fillId="7" borderId="0" xfId="0" quotePrefix="1" applyNumberFormat="1" applyFont="1" applyFill="1" applyBorder="1" applyAlignment="1">
      <alignment horizontal="right" vertical="center"/>
    </xf>
    <xf numFmtId="164" fontId="21" fillId="7" borderId="9" xfId="0" applyNumberFormat="1" applyFont="1" applyFill="1" applyBorder="1" applyAlignment="1">
      <alignment vertical="center"/>
    </xf>
    <xf numFmtId="164" fontId="21" fillId="0" borderId="9" xfId="0" applyNumberFormat="1" applyFont="1" applyFill="1" applyBorder="1" applyAlignment="1">
      <alignment vertical="center"/>
    </xf>
    <xf numFmtId="164" fontId="21" fillId="7" borderId="0" xfId="0" applyNumberFormat="1" applyFont="1" applyFill="1" applyBorder="1" applyAlignment="1">
      <alignment horizontal="right" vertical="center"/>
    </xf>
    <xf numFmtId="164" fontId="21" fillId="0" borderId="0" xfId="0" applyNumberFormat="1" applyFont="1" applyFill="1" applyBorder="1" applyAlignment="1">
      <alignment horizontal="right" vertical="center"/>
    </xf>
    <xf numFmtId="164" fontId="20" fillId="0" borderId="0" xfId="0" applyNumberFormat="1" applyFont="1" applyFill="1" applyBorder="1" applyAlignment="1">
      <alignment vertical="center"/>
    </xf>
    <xf numFmtId="164" fontId="21" fillId="0" borderId="0" xfId="0" applyNumberFormat="1" applyFont="1" applyFill="1" applyBorder="1" applyAlignment="1">
      <alignment vertical="center"/>
    </xf>
    <xf numFmtId="0" fontId="21" fillId="0" borderId="0" xfId="0" quotePrefix="1" applyFont="1" applyFill="1" applyBorder="1" applyAlignment="1">
      <alignment horizontal="left" vertical="center" indent="1"/>
    </xf>
    <xf numFmtId="0" fontId="13" fillId="7" borderId="0" xfId="0" applyFont="1" applyFill="1" applyAlignment="1">
      <alignment horizontal="left" vertical="center" indent="1"/>
    </xf>
    <xf numFmtId="0" fontId="10" fillId="7" borderId="0" xfId="0" quotePrefix="1" applyFont="1" applyFill="1" applyAlignment="1">
      <alignment wrapText="1"/>
    </xf>
    <xf numFmtId="0" fontId="0" fillId="0" borderId="0" xfId="0" applyAlignment="1">
      <alignment wrapText="1"/>
    </xf>
    <xf numFmtId="0" fontId="10" fillId="7" borderId="0" xfId="0" quotePrefix="1" applyFont="1" applyFill="1" applyAlignment="1"/>
    <xf numFmtId="0" fontId="0" fillId="0" borderId="0" xfId="0" applyAlignment="1"/>
  </cellXfs>
  <cellStyles count="12">
    <cellStyle name="Bad" xfId="1" xr:uid="{00000000-0005-0000-0000-000000000000}"/>
    <cellStyle name="Check Cell" xfId="2" xr:uid="{00000000-0005-0000-0000-000001000000}"/>
    <cellStyle name="Explanatory Text" xfId="3" xr:uid="{00000000-0005-0000-0000-000002000000}"/>
    <cellStyle name="Heading 1" xfId="4" xr:uid="{00000000-0005-0000-0000-000003000000}"/>
    <cellStyle name="Heading 2" xfId="5" xr:uid="{00000000-0005-0000-0000-000004000000}"/>
    <cellStyle name="Heading 3" xfId="6" xr:uid="{00000000-0005-0000-0000-000005000000}"/>
    <cellStyle name="Heading 4" xfId="7" xr:uid="{00000000-0005-0000-0000-000006000000}"/>
    <cellStyle name="Input" xfId="8" xr:uid="{00000000-0005-0000-0000-000007000000}"/>
    <cellStyle name="Normal 2" xfId="11" xr:uid="{00000000-0005-0000-0000-000009000000}"/>
    <cellStyle name="Note" xfId="9" xr:uid="{00000000-0005-0000-0000-00000A000000}"/>
    <cellStyle name="Output" xfId="10" xr:uid="{00000000-0005-0000-0000-00000B000000}"/>
    <cellStyle name="Standaard" xfId="0" builtinId="0"/>
  </cellStyles>
  <dxfs count="0"/>
  <tableStyles count="0" defaultTableStyle="TableStyleMedium9" defaultPivotStyle="PivotStyleLight16"/>
  <colors>
    <mruColors>
      <color rgb="FF333399"/>
      <color rgb="FF6666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pageSetUpPr autoPageBreaks="0"/>
  </sheetPr>
  <dimension ref="A1:AN185"/>
  <sheetViews>
    <sheetView showGridLines="0" zoomScale="75" zoomScaleNormal="75" workbookViewId="0"/>
  </sheetViews>
  <sheetFormatPr defaultColWidth="11.42578125" defaultRowHeight="13.5" x14ac:dyDescent="0.25"/>
  <cols>
    <col min="1" max="1" width="52.42578125" style="1" bestFit="1" customWidth="1"/>
    <col min="2" max="4" width="19.7109375" style="2" customWidth="1"/>
    <col min="5" max="6" width="19.7109375" style="1" customWidth="1"/>
    <col min="7" max="30" width="19.7109375" style="2" customWidth="1"/>
    <col min="31" max="16384" width="11.42578125" style="2"/>
  </cols>
  <sheetData>
    <row r="1" spans="1:30" ht="16.5" customHeight="1" x14ac:dyDescent="0.25">
      <c r="A1" s="103" t="s">
        <v>103</v>
      </c>
    </row>
    <row r="2" spans="1:30" s="22" customFormat="1" ht="16.5" x14ac:dyDescent="0.2">
      <c r="A2" s="92" t="s">
        <v>0</v>
      </c>
      <c r="B2" s="19"/>
      <c r="C2" s="20"/>
      <c r="D2" s="20"/>
      <c r="E2" s="20"/>
      <c r="F2" s="20"/>
      <c r="G2" s="20"/>
      <c r="H2" s="20"/>
      <c r="I2" s="20"/>
      <c r="J2" s="20"/>
      <c r="K2" s="21"/>
      <c r="L2" s="21"/>
    </row>
    <row r="3" spans="1:30" s="22" customFormat="1" ht="16.5" x14ac:dyDescent="0.2">
      <c r="A3" s="92" t="s">
        <v>115</v>
      </c>
      <c r="B3" s="19"/>
      <c r="C3" s="20"/>
      <c r="D3" s="20"/>
      <c r="E3" s="20"/>
      <c r="F3" s="20"/>
      <c r="G3" s="20"/>
      <c r="H3" s="20"/>
      <c r="I3" s="20"/>
      <c r="J3" s="20"/>
      <c r="K3" s="21"/>
      <c r="L3" s="21"/>
    </row>
    <row r="4" spans="1:30" s="22" customFormat="1" ht="16.5" x14ac:dyDescent="0.2">
      <c r="A4" s="92" t="s">
        <v>116</v>
      </c>
      <c r="B4" s="19"/>
      <c r="C4" s="20"/>
      <c r="D4" s="20"/>
      <c r="E4" s="20"/>
      <c r="F4" s="20"/>
      <c r="G4" s="20"/>
      <c r="H4" s="20"/>
      <c r="I4" s="20"/>
      <c r="J4" s="20"/>
      <c r="K4" s="21"/>
      <c r="L4" s="21"/>
    </row>
    <row r="5" spans="1:30" s="22" customFormat="1" ht="16.5" x14ac:dyDescent="0.2">
      <c r="A5" s="92" t="s">
        <v>54</v>
      </c>
      <c r="B5" s="19"/>
      <c r="C5" s="20"/>
      <c r="D5" s="20"/>
      <c r="E5" s="20"/>
      <c r="F5" s="20"/>
      <c r="G5" s="20"/>
      <c r="H5" s="20"/>
      <c r="I5" s="20"/>
      <c r="J5" s="20"/>
      <c r="K5" s="21"/>
      <c r="L5" s="21"/>
    </row>
    <row r="6" spans="1:30" s="22" customFormat="1" ht="16.5" x14ac:dyDescent="0.2">
      <c r="A6" s="92" t="s">
        <v>122</v>
      </c>
      <c r="B6" s="19"/>
      <c r="C6" s="20"/>
      <c r="D6" s="20"/>
      <c r="E6" s="20"/>
      <c r="F6" s="20"/>
      <c r="G6" s="20"/>
      <c r="H6" s="20"/>
      <c r="I6" s="20"/>
      <c r="J6" s="20"/>
      <c r="K6" s="21"/>
      <c r="L6" s="21"/>
    </row>
    <row r="7" spans="1:30" s="22" customFormat="1" ht="16.5" x14ac:dyDescent="0.2">
      <c r="A7" s="92" t="s">
        <v>117</v>
      </c>
      <c r="B7" s="19"/>
      <c r="C7" s="20"/>
      <c r="D7" s="20"/>
      <c r="E7" s="20"/>
      <c r="F7" s="20"/>
      <c r="G7" s="20"/>
      <c r="H7" s="20"/>
      <c r="I7" s="20"/>
      <c r="J7" s="20"/>
      <c r="K7" s="21"/>
      <c r="L7" s="21"/>
    </row>
    <row r="8" spans="1:30" s="22" customFormat="1" ht="16.5" x14ac:dyDescent="0.2">
      <c r="A8" s="92" t="s">
        <v>102</v>
      </c>
      <c r="B8" s="19"/>
      <c r="C8" s="20"/>
      <c r="D8" s="20"/>
      <c r="E8" s="20"/>
      <c r="F8" s="20"/>
      <c r="G8" s="20"/>
      <c r="H8" s="20"/>
      <c r="I8" s="20"/>
      <c r="J8" s="20"/>
      <c r="K8" s="21"/>
      <c r="L8" s="21"/>
    </row>
    <row r="9" spans="1:30" ht="15" customHeight="1" x14ac:dyDescent="0.25">
      <c r="B9" s="17"/>
      <c r="C9" s="23"/>
      <c r="D9" s="24"/>
    </row>
    <row r="10" spans="1:30" ht="24.95" customHeight="1" thickBot="1" x14ac:dyDescent="0.3">
      <c r="A10" s="73"/>
      <c r="B10" s="18" t="s">
        <v>1</v>
      </c>
      <c r="C10" s="18" t="s">
        <v>2</v>
      </c>
      <c r="D10" s="18" t="s">
        <v>3</v>
      </c>
      <c r="E10" s="18" t="s">
        <v>4</v>
      </c>
      <c r="F10" s="18" t="s">
        <v>5</v>
      </c>
      <c r="G10" s="18" t="s">
        <v>6</v>
      </c>
      <c r="H10" s="18" t="s">
        <v>7</v>
      </c>
      <c r="I10" s="18" t="s">
        <v>8</v>
      </c>
      <c r="J10" s="18" t="s">
        <v>9</v>
      </c>
      <c r="K10" s="18" t="s">
        <v>10</v>
      </c>
      <c r="L10" s="18" t="s">
        <v>11</v>
      </c>
      <c r="M10" s="18" t="s">
        <v>12</v>
      </c>
      <c r="N10" s="18" t="s">
        <v>13</v>
      </c>
      <c r="O10" s="18" t="s">
        <v>14</v>
      </c>
      <c r="P10" s="18" t="s">
        <v>15</v>
      </c>
      <c r="Q10" s="18" t="s">
        <v>16</v>
      </c>
      <c r="R10" s="18" t="s">
        <v>17</v>
      </c>
      <c r="S10" s="18" t="s">
        <v>18</v>
      </c>
      <c r="T10" s="18" t="s">
        <v>19</v>
      </c>
      <c r="U10" s="18" t="s">
        <v>20</v>
      </c>
      <c r="V10" s="18" t="s">
        <v>21</v>
      </c>
      <c r="W10" s="18" t="s">
        <v>22</v>
      </c>
      <c r="X10" s="18" t="s">
        <v>23</v>
      </c>
      <c r="Y10" s="18" t="s">
        <v>24</v>
      </c>
      <c r="Z10" s="18" t="s">
        <v>25</v>
      </c>
      <c r="AA10" s="18" t="s">
        <v>26</v>
      </c>
      <c r="AB10" s="18" t="s">
        <v>27</v>
      </c>
      <c r="AC10" s="18" t="s">
        <v>28</v>
      </c>
      <c r="AD10" s="18" t="s">
        <v>29</v>
      </c>
    </row>
    <row r="11" spans="1:30" s="13" customFormat="1" ht="24.95" customHeight="1" x14ac:dyDescent="0.2">
      <c r="A11" s="74" t="s">
        <v>59</v>
      </c>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row>
    <row r="12" spans="1:30" s="13" customFormat="1" ht="24.95" customHeight="1" x14ac:dyDescent="0.2">
      <c r="A12" s="75" t="s">
        <v>60</v>
      </c>
      <c r="B12" s="31">
        <v>335663</v>
      </c>
      <c r="C12" s="31">
        <v>354319</v>
      </c>
      <c r="D12" s="31">
        <v>374079</v>
      </c>
      <c r="E12" s="31">
        <v>426808</v>
      </c>
      <c r="F12" s="31">
        <v>506023</v>
      </c>
      <c r="G12" s="31">
        <v>600572</v>
      </c>
      <c r="H12" s="31">
        <v>670763</v>
      </c>
      <c r="I12" s="31">
        <v>732694</v>
      </c>
      <c r="J12" s="31">
        <v>780309</v>
      </c>
      <c r="K12" s="31">
        <v>840947</v>
      </c>
      <c r="L12" s="31">
        <v>952064.82911459869</v>
      </c>
      <c r="M12" s="31">
        <v>1000924.6428474041</v>
      </c>
      <c r="N12" s="31">
        <v>1276354.180352455</v>
      </c>
      <c r="O12" s="31">
        <v>1481463.7616850811</v>
      </c>
      <c r="P12" s="31">
        <v>1621915.2749511031</v>
      </c>
      <c r="Q12" s="31">
        <v>1685609.0372063392</v>
      </c>
      <c r="R12" s="31">
        <v>1833926.2120134158</v>
      </c>
      <c r="S12" s="31">
        <v>2047122.0801241449</v>
      </c>
      <c r="T12" s="31">
        <v>2038485.4697210456</v>
      </c>
      <c r="U12" s="31">
        <v>2292211.9291321994</v>
      </c>
      <c r="V12" s="31">
        <v>2929613.1125758868</v>
      </c>
      <c r="W12" s="31">
        <v>3536287.8936239309</v>
      </c>
      <c r="X12" s="31">
        <v>3778447.6411691653</v>
      </c>
      <c r="Y12" s="31">
        <v>3607703.5391758531</v>
      </c>
      <c r="Z12" s="31">
        <v>4095334.8917572922</v>
      </c>
      <c r="AA12" s="31">
        <v>858403.21864952566</v>
      </c>
      <c r="AB12" s="31">
        <v>1057362.5616325275</v>
      </c>
      <c r="AC12" s="35">
        <v>1052208.855252492</v>
      </c>
      <c r="AD12" s="35" t="s">
        <v>48</v>
      </c>
    </row>
    <row r="13" spans="1:30" s="13" customFormat="1" ht="24.95" customHeight="1" x14ac:dyDescent="0.2">
      <c r="A13" s="75" t="s">
        <v>61</v>
      </c>
      <c r="B13" s="31">
        <v>90221</v>
      </c>
      <c r="C13" s="31">
        <v>98882</v>
      </c>
      <c r="D13" s="31">
        <v>108657</v>
      </c>
      <c r="E13" s="31">
        <v>121507</v>
      </c>
      <c r="F13" s="31">
        <v>139629</v>
      </c>
      <c r="G13" s="31">
        <v>167093</v>
      </c>
      <c r="H13" s="31">
        <v>189668</v>
      </c>
      <c r="I13" s="31">
        <v>198957</v>
      </c>
      <c r="J13" s="31">
        <v>209587</v>
      </c>
      <c r="K13" s="31">
        <v>222643</v>
      </c>
      <c r="L13" s="31">
        <v>237982.74165280533</v>
      </c>
      <c r="M13" s="31">
        <v>367918.61159794644</v>
      </c>
      <c r="N13" s="31">
        <v>399076.34872669488</v>
      </c>
      <c r="O13" s="31">
        <v>648149.84667785501</v>
      </c>
      <c r="P13" s="31">
        <v>671776.57852399233</v>
      </c>
      <c r="Q13" s="31">
        <v>830773.00637830049</v>
      </c>
      <c r="R13" s="31">
        <v>951336.02215176541</v>
      </c>
      <c r="S13" s="31">
        <v>999878.53217286116</v>
      </c>
      <c r="T13" s="31">
        <v>878762.71383915178</v>
      </c>
      <c r="U13" s="31">
        <v>824312.90112270974</v>
      </c>
      <c r="V13" s="31">
        <v>915371.62957766384</v>
      </c>
      <c r="W13" s="31">
        <v>899094.94074105297</v>
      </c>
      <c r="X13" s="31">
        <v>1061574.2726184251</v>
      </c>
      <c r="Y13" s="31">
        <v>1213855.264886626</v>
      </c>
      <c r="Z13" s="31">
        <v>1797049.571268149</v>
      </c>
      <c r="AA13" s="31">
        <v>17704.555539304762</v>
      </c>
      <c r="AB13" s="31">
        <v>17240.994647978801</v>
      </c>
      <c r="AC13" s="35">
        <v>173.52546734126759</v>
      </c>
      <c r="AD13" s="34" t="s">
        <v>48</v>
      </c>
    </row>
    <row r="14" spans="1:30" s="13" customFormat="1" ht="24.95" customHeight="1" x14ac:dyDescent="0.2">
      <c r="A14" s="75" t="s">
        <v>62</v>
      </c>
      <c r="B14" s="31">
        <v>438125</v>
      </c>
      <c r="C14" s="31">
        <v>505440</v>
      </c>
      <c r="D14" s="31">
        <v>576186</v>
      </c>
      <c r="E14" s="31">
        <v>703390</v>
      </c>
      <c r="F14" s="31">
        <v>873014</v>
      </c>
      <c r="G14" s="31">
        <v>1024403</v>
      </c>
      <c r="H14" s="31">
        <v>1161820</v>
      </c>
      <c r="I14" s="31">
        <v>1260035</v>
      </c>
      <c r="J14" s="31">
        <v>1336929</v>
      </c>
      <c r="K14" s="31">
        <v>1431538</v>
      </c>
      <c r="L14" s="31">
        <v>1537425.7249026399</v>
      </c>
      <c r="M14" s="31">
        <v>1719768.7649200915</v>
      </c>
      <c r="N14" s="31">
        <v>2143488.2089444939</v>
      </c>
      <c r="O14" s="31">
        <v>2254559.381654392</v>
      </c>
      <c r="P14" s="31">
        <v>2516535.7375699989</v>
      </c>
      <c r="Q14" s="31">
        <v>2634669.3968006861</v>
      </c>
      <c r="R14" s="31">
        <v>2759292.9085099366</v>
      </c>
      <c r="S14" s="31">
        <v>2834776.4868033882</v>
      </c>
      <c r="T14" s="31">
        <v>2947106.958619134</v>
      </c>
      <c r="U14" s="31">
        <v>3174018.7754555661</v>
      </c>
      <c r="V14" s="31">
        <v>3487212.4125245721</v>
      </c>
      <c r="W14" s="31">
        <v>3684565.4054670441</v>
      </c>
      <c r="X14" s="31">
        <v>3832552.8818861721</v>
      </c>
      <c r="Y14" s="31">
        <v>4026105.6670938702</v>
      </c>
      <c r="Z14" s="31">
        <v>4786268.6818757607</v>
      </c>
      <c r="AA14" s="31">
        <v>207888.46774533406</v>
      </c>
      <c r="AB14" s="31">
        <v>285417.16761816468</v>
      </c>
      <c r="AC14" s="35">
        <v>155577.97614768503</v>
      </c>
      <c r="AD14" s="35" t="s">
        <v>48</v>
      </c>
    </row>
    <row r="15" spans="1:30" s="13" customFormat="1" ht="24.95" customHeight="1" x14ac:dyDescent="0.2">
      <c r="A15" s="75" t="s">
        <v>63</v>
      </c>
      <c r="B15" s="34" t="s">
        <v>48</v>
      </c>
      <c r="C15" s="34" t="s">
        <v>48</v>
      </c>
      <c r="D15" s="34" t="s">
        <v>48</v>
      </c>
      <c r="E15" s="34" t="s">
        <v>48</v>
      </c>
      <c r="F15" s="34" t="s">
        <v>48</v>
      </c>
      <c r="G15" s="34" t="s">
        <v>48</v>
      </c>
      <c r="H15" s="34" t="s">
        <v>48</v>
      </c>
      <c r="I15" s="34" t="s">
        <v>48</v>
      </c>
      <c r="J15" s="34" t="s">
        <v>48</v>
      </c>
      <c r="K15" s="34" t="s">
        <v>48</v>
      </c>
      <c r="L15" s="34" t="s">
        <v>48</v>
      </c>
      <c r="M15" s="34" t="s">
        <v>48</v>
      </c>
      <c r="N15" s="31">
        <v>0</v>
      </c>
      <c r="O15" s="31">
        <v>0</v>
      </c>
      <c r="P15" s="31">
        <v>61973.381193309848</v>
      </c>
      <c r="Q15" s="31">
        <v>0</v>
      </c>
      <c r="R15" s="31">
        <v>0</v>
      </c>
      <c r="S15" s="31">
        <v>0</v>
      </c>
      <c r="T15" s="31">
        <v>0</v>
      </c>
      <c r="U15" s="31">
        <v>0</v>
      </c>
      <c r="V15" s="31">
        <v>0</v>
      </c>
      <c r="W15" s="31">
        <v>0</v>
      </c>
      <c r="X15" s="31">
        <v>0</v>
      </c>
      <c r="Y15" s="31">
        <v>0</v>
      </c>
      <c r="Z15" s="31">
        <v>0</v>
      </c>
      <c r="AA15" s="31">
        <v>0</v>
      </c>
      <c r="AB15" s="31">
        <v>0</v>
      </c>
      <c r="AC15" s="35">
        <v>0</v>
      </c>
      <c r="AD15" s="35" t="s">
        <v>48</v>
      </c>
    </row>
    <row r="16" spans="1:30" s="13" customFormat="1" ht="24.95" customHeight="1" x14ac:dyDescent="0.2">
      <c r="A16" s="75" t="s">
        <v>64</v>
      </c>
      <c r="B16" s="34" t="s">
        <v>48</v>
      </c>
      <c r="C16" s="34" t="s">
        <v>48</v>
      </c>
      <c r="D16" s="34" t="s">
        <v>48</v>
      </c>
      <c r="E16" s="34" t="s">
        <v>48</v>
      </c>
      <c r="F16" s="34" t="s">
        <v>48</v>
      </c>
      <c r="G16" s="34" t="s">
        <v>48</v>
      </c>
      <c r="H16" s="34" t="s">
        <v>48</v>
      </c>
      <c r="I16" s="34" t="s">
        <v>48</v>
      </c>
      <c r="J16" s="34" t="s">
        <v>48</v>
      </c>
      <c r="K16" s="34" t="s">
        <v>48</v>
      </c>
      <c r="L16" s="34" t="s">
        <v>48</v>
      </c>
      <c r="M16" s="34" t="s">
        <v>48</v>
      </c>
      <c r="N16" s="31">
        <v>0</v>
      </c>
      <c r="O16" s="31">
        <v>0</v>
      </c>
      <c r="P16" s="31">
        <v>0</v>
      </c>
      <c r="Q16" s="31">
        <v>0</v>
      </c>
      <c r="R16" s="31">
        <v>0</v>
      </c>
      <c r="S16" s="31">
        <v>0</v>
      </c>
      <c r="T16" s="31">
        <v>0</v>
      </c>
      <c r="U16" s="31">
        <v>0</v>
      </c>
      <c r="V16" s="31">
        <v>0</v>
      </c>
      <c r="W16" s="31">
        <v>0</v>
      </c>
      <c r="X16" s="31">
        <v>0</v>
      </c>
      <c r="Y16" s="31">
        <v>0</v>
      </c>
      <c r="Z16" s="31">
        <v>0</v>
      </c>
      <c r="AA16" s="31">
        <v>0</v>
      </c>
      <c r="AB16" s="31">
        <v>0</v>
      </c>
      <c r="AC16" s="35">
        <v>12320.308181229999</v>
      </c>
      <c r="AD16" s="35" t="s">
        <v>48</v>
      </c>
    </row>
    <row r="17" spans="1:30" s="13" customFormat="1" ht="24.95" customHeight="1" x14ac:dyDescent="0.2">
      <c r="A17" s="75" t="s">
        <v>65</v>
      </c>
      <c r="B17" s="34" t="s">
        <v>48</v>
      </c>
      <c r="C17" s="34" t="s">
        <v>48</v>
      </c>
      <c r="D17" s="34" t="s">
        <v>48</v>
      </c>
      <c r="E17" s="34" t="s">
        <v>48</v>
      </c>
      <c r="F17" s="34" t="s">
        <v>48</v>
      </c>
      <c r="G17" s="34" t="s">
        <v>48</v>
      </c>
      <c r="H17" s="34" t="s">
        <v>48</v>
      </c>
      <c r="I17" s="34" t="s">
        <v>48</v>
      </c>
      <c r="J17" s="34" t="s">
        <v>48</v>
      </c>
      <c r="K17" s="34" t="s">
        <v>48</v>
      </c>
      <c r="L17" s="34" t="s">
        <v>48</v>
      </c>
      <c r="M17" s="34" t="s">
        <v>48</v>
      </c>
      <c r="N17" s="31">
        <v>0</v>
      </c>
      <c r="O17" s="31">
        <v>0</v>
      </c>
      <c r="P17" s="31">
        <v>0</v>
      </c>
      <c r="Q17" s="31">
        <v>0</v>
      </c>
      <c r="R17" s="31">
        <v>0</v>
      </c>
      <c r="S17" s="31">
        <v>0</v>
      </c>
      <c r="T17" s="31">
        <v>0</v>
      </c>
      <c r="U17" s="31">
        <v>0</v>
      </c>
      <c r="V17" s="31">
        <v>0</v>
      </c>
      <c r="W17" s="31">
        <v>0</v>
      </c>
      <c r="X17" s="31">
        <v>0</v>
      </c>
      <c r="Y17" s="31">
        <v>0</v>
      </c>
      <c r="Z17" s="31">
        <v>0</v>
      </c>
      <c r="AA17" s="31">
        <v>0</v>
      </c>
      <c r="AB17" s="31">
        <v>0</v>
      </c>
      <c r="AC17" s="35">
        <v>0</v>
      </c>
      <c r="AD17" s="35" t="s">
        <v>48</v>
      </c>
    </row>
    <row r="18" spans="1:30" s="13" customFormat="1" ht="24.95" customHeight="1" x14ac:dyDescent="0.2">
      <c r="A18" s="75" t="s">
        <v>66</v>
      </c>
      <c r="B18" s="34" t="s">
        <v>48</v>
      </c>
      <c r="C18" s="35" t="s">
        <v>48</v>
      </c>
      <c r="D18" s="35" t="s">
        <v>48</v>
      </c>
      <c r="E18" s="35" t="s">
        <v>48</v>
      </c>
      <c r="F18" s="35" t="s">
        <v>48</v>
      </c>
      <c r="G18" s="35" t="s">
        <v>48</v>
      </c>
      <c r="H18" s="35" t="s">
        <v>48</v>
      </c>
      <c r="I18" s="35" t="s">
        <v>48</v>
      </c>
      <c r="J18" s="35" t="s">
        <v>48</v>
      </c>
      <c r="K18" s="35" t="s">
        <v>48</v>
      </c>
      <c r="L18" s="35" t="s">
        <v>48</v>
      </c>
      <c r="M18" s="35" t="s">
        <v>48</v>
      </c>
      <c r="N18" s="35">
        <v>32226.15822052112</v>
      </c>
      <c r="O18" s="35">
        <v>0</v>
      </c>
      <c r="P18" s="35">
        <v>17352.546734126758</v>
      </c>
      <c r="Q18" s="35">
        <v>0</v>
      </c>
      <c r="R18" s="35">
        <v>0</v>
      </c>
      <c r="S18" s="35">
        <v>0</v>
      </c>
      <c r="T18" s="35">
        <v>0</v>
      </c>
      <c r="U18" s="35">
        <v>0</v>
      </c>
      <c r="V18" s="35">
        <v>0</v>
      </c>
      <c r="W18" s="35">
        <v>0</v>
      </c>
      <c r="X18" s="35">
        <v>0</v>
      </c>
      <c r="Y18" s="35">
        <v>0</v>
      </c>
      <c r="Z18" s="35">
        <v>0</v>
      </c>
      <c r="AA18" s="35">
        <v>7509860</v>
      </c>
      <c r="AB18" s="35">
        <v>8319703</v>
      </c>
      <c r="AC18" s="35">
        <v>8374289</v>
      </c>
      <c r="AD18" s="31">
        <v>8835468</v>
      </c>
    </row>
    <row r="19" spans="1:30" s="13" customFormat="1" ht="24.95" customHeight="1" x14ac:dyDescent="0.2">
      <c r="A19" s="76" t="s">
        <v>67</v>
      </c>
      <c r="B19" s="38">
        <f>SUM(B12,B13,B14,B15,B16,B17,B18)</f>
        <v>864009</v>
      </c>
      <c r="C19" s="38">
        <f t="shared" ref="C19:AD19" si="0">SUM(C12,C13,C14,C15,C16,C17,C18)</f>
        <v>958641</v>
      </c>
      <c r="D19" s="38">
        <f t="shared" si="0"/>
        <v>1058922</v>
      </c>
      <c r="E19" s="38">
        <f t="shared" si="0"/>
        <v>1251705</v>
      </c>
      <c r="F19" s="38">
        <f t="shared" si="0"/>
        <v>1518666</v>
      </c>
      <c r="G19" s="38">
        <f t="shared" si="0"/>
        <v>1792068</v>
      </c>
      <c r="H19" s="38">
        <f t="shared" si="0"/>
        <v>2022251</v>
      </c>
      <c r="I19" s="38">
        <f t="shared" si="0"/>
        <v>2191686</v>
      </c>
      <c r="J19" s="38">
        <f t="shared" si="0"/>
        <v>2326825</v>
      </c>
      <c r="K19" s="38">
        <f t="shared" si="0"/>
        <v>2495128</v>
      </c>
      <c r="L19" s="38">
        <f t="shared" si="0"/>
        <v>2727473.2956700437</v>
      </c>
      <c r="M19" s="38">
        <f t="shared" si="0"/>
        <v>3088612.019365442</v>
      </c>
      <c r="N19" s="38">
        <f t="shared" si="0"/>
        <v>3851144.896244165</v>
      </c>
      <c r="O19" s="38">
        <f t="shared" si="0"/>
        <v>4384172.9900173284</v>
      </c>
      <c r="P19" s="38">
        <f t="shared" si="0"/>
        <v>4889553.5189725319</v>
      </c>
      <c r="Q19" s="38">
        <f t="shared" si="0"/>
        <v>5151051.4403853258</v>
      </c>
      <c r="R19" s="38">
        <f t="shared" si="0"/>
        <v>5544555.1426751185</v>
      </c>
      <c r="S19" s="38">
        <f t="shared" si="0"/>
        <v>5881777.0991003942</v>
      </c>
      <c r="T19" s="38">
        <f t="shared" si="0"/>
        <v>5864355.1421793308</v>
      </c>
      <c r="U19" s="38">
        <f t="shared" si="0"/>
        <v>6290543.6057104748</v>
      </c>
      <c r="V19" s="38">
        <f t="shared" si="0"/>
        <v>7332197.1546781231</v>
      </c>
      <c r="W19" s="38">
        <f t="shared" si="0"/>
        <v>8119948.2398320287</v>
      </c>
      <c r="X19" s="38">
        <f t="shared" si="0"/>
        <v>8672574.7956737615</v>
      </c>
      <c r="Y19" s="38">
        <f t="shared" si="0"/>
        <v>8847664.4711563494</v>
      </c>
      <c r="Z19" s="38">
        <f t="shared" si="0"/>
        <v>10678653.144901201</v>
      </c>
      <c r="AA19" s="38">
        <f t="shared" si="0"/>
        <v>8593856.2419341654</v>
      </c>
      <c r="AB19" s="38">
        <f t="shared" si="0"/>
        <v>9679723.7238986716</v>
      </c>
      <c r="AC19" s="38">
        <f t="shared" si="0"/>
        <v>9594569.6650487483</v>
      </c>
      <c r="AD19" s="38">
        <f t="shared" si="0"/>
        <v>8835468</v>
      </c>
    </row>
    <row r="20" spans="1:30" s="13" customFormat="1" ht="24.95" customHeight="1" x14ac:dyDescent="0.2">
      <c r="A20" s="77" t="s">
        <v>58</v>
      </c>
      <c r="B20" s="34">
        <v>7595</v>
      </c>
      <c r="C20" s="35">
        <v>6011</v>
      </c>
      <c r="D20" s="35">
        <v>6668</v>
      </c>
      <c r="E20" s="35">
        <v>7353</v>
      </c>
      <c r="F20" s="35">
        <v>8448</v>
      </c>
      <c r="G20" s="35">
        <v>12107</v>
      </c>
      <c r="H20" s="35">
        <v>13463</v>
      </c>
      <c r="I20" s="35">
        <v>14767</v>
      </c>
      <c r="J20" s="35">
        <v>15682</v>
      </c>
      <c r="K20" s="35">
        <v>16180</v>
      </c>
      <c r="L20" s="35">
        <v>17151.752979060431</v>
      </c>
      <c r="M20" s="35">
        <v>18240.005552814953</v>
      </c>
      <c r="N20" s="35">
        <v>20793.308857979318</v>
      </c>
      <c r="O20" s="35">
        <v>22992.124422717952</v>
      </c>
      <c r="P20" s="35">
        <v>19149.774788732742</v>
      </c>
      <c r="Q20" s="35">
        <v>19940.555132759375</v>
      </c>
      <c r="R20" s="35">
        <v>21581.610266758224</v>
      </c>
      <c r="S20" s="35">
        <v>21596.483878244617</v>
      </c>
      <c r="T20" s="35">
        <v>21388.253317435094</v>
      </c>
      <c r="U20" s="35">
        <v>151676.13206775425</v>
      </c>
      <c r="V20" s="35">
        <v>161911.65570564131</v>
      </c>
      <c r="W20" s="35">
        <v>175830.8771216587</v>
      </c>
      <c r="X20" s="35">
        <v>183617.21273478615</v>
      </c>
      <c r="Y20" s="35">
        <v>201155.67961249285</v>
      </c>
      <c r="Z20" s="35">
        <v>203711.46185290496</v>
      </c>
      <c r="AA20" s="35">
        <v>29365.466944637938</v>
      </c>
      <c r="AB20" s="35">
        <v>31970.827890004686</v>
      </c>
      <c r="AC20" s="35">
        <v>28106.167838789883</v>
      </c>
      <c r="AD20" s="35" t="s">
        <v>48</v>
      </c>
    </row>
    <row r="21" spans="1:30" s="13" customFormat="1" ht="40.15" customHeight="1" x14ac:dyDescent="0.2">
      <c r="A21" s="78" t="s">
        <v>57</v>
      </c>
      <c r="B21" s="34" t="s">
        <v>48</v>
      </c>
      <c r="C21" s="34" t="s">
        <v>48</v>
      </c>
      <c r="D21" s="34" t="s">
        <v>48</v>
      </c>
      <c r="E21" s="34" t="s">
        <v>48</v>
      </c>
      <c r="F21" s="34" t="s">
        <v>48</v>
      </c>
      <c r="G21" s="34" t="s">
        <v>48</v>
      </c>
      <c r="H21" s="34" t="s">
        <v>48</v>
      </c>
      <c r="I21" s="34" t="s">
        <v>48</v>
      </c>
      <c r="J21" s="34" t="s">
        <v>48</v>
      </c>
      <c r="K21" s="34" t="s">
        <v>48</v>
      </c>
      <c r="L21" s="34" t="s">
        <v>48</v>
      </c>
      <c r="M21" s="34" t="s">
        <v>48</v>
      </c>
      <c r="N21" s="34" t="s">
        <v>48</v>
      </c>
      <c r="O21" s="34" t="s">
        <v>48</v>
      </c>
      <c r="P21" s="34" t="s">
        <v>48</v>
      </c>
      <c r="Q21" s="34" t="s">
        <v>48</v>
      </c>
      <c r="R21" s="34" t="s">
        <v>48</v>
      </c>
      <c r="S21" s="34" t="s">
        <v>48</v>
      </c>
      <c r="T21" s="34" t="s">
        <v>48</v>
      </c>
      <c r="U21" s="34" t="s">
        <v>48</v>
      </c>
      <c r="V21" s="35">
        <v>0</v>
      </c>
      <c r="W21" s="35">
        <v>0</v>
      </c>
      <c r="X21" s="35">
        <v>0</v>
      </c>
      <c r="Y21" s="35">
        <v>0</v>
      </c>
      <c r="Z21" s="35">
        <v>0</v>
      </c>
      <c r="AA21" s="35">
        <v>0</v>
      </c>
      <c r="AB21" s="35">
        <v>0</v>
      </c>
      <c r="AC21" s="35">
        <v>0</v>
      </c>
      <c r="AD21" s="31">
        <v>0</v>
      </c>
    </row>
    <row r="22" spans="1:30" s="13" customFormat="1" ht="24.95" customHeight="1" x14ac:dyDescent="0.2">
      <c r="A22" s="105" t="s">
        <v>68</v>
      </c>
      <c r="B22" s="91">
        <f>SUM(B19,B20,B21)</f>
        <v>871604</v>
      </c>
      <c r="C22" s="86">
        <f t="shared" ref="C22:AD22" si="1">SUM(C19,C20,C21)</f>
        <v>964652</v>
      </c>
      <c r="D22" s="86">
        <f t="shared" si="1"/>
        <v>1065590</v>
      </c>
      <c r="E22" s="86">
        <f t="shared" si="1"/>
        <v>1259058</v>
      </c>
      <c r="F22" s="86">
        <f t="shared" si="1"/>
        <v>1527114</v>
      </c>
      <c r="G22" s="86">
        <f t="shared" si="1"/>
        <v>1804175</v>
      </c>
      <c r="H22" s="86">
        <f t="shared" si="1"/>
        <v>2035714</v>
      </c>
      <c r="I22" s="86">
        <f t="shared" si="1"/>
        <v>2206453</v>
      </c>
      <c r="J22" s="86">
        <f t="shared" si="1"/>
        <v>2342507</v>
      </c>
      <c r="K22" s="86">
        <f t="shared" si="1"/>
        <v>2511308</v>
      </c>
      <c r="L22" s="86">
        <f t="shared" si="1"/>
        <v>2744625.0486491043</v>
      </c>
      <c r="M22" s="86">
        <f t="shared" si="1"/>
        <v>3106852.0249182568</v>
      </c>
      <c r="N22" s="86">
        <f t="shared" si="1"/>
        <v>3871938.2051021443</v>
      </c>
      <c r="O22" s="86">
        <f t="shared" si="1"/>
        <v>4407165.1144400463</v>
      </c>
      <c r="P22" s="86">
        <f t="shared" si="1"/>
        <v>4908703.2937612645</v>
      </c>
      <c r="Q22" s="86">
        <f t="shared" si="1"/>
        <v>5170991.9955180855</v>
      </c>
      <c r="R22" s="86">
        <f t="shared" si="1"/>
        <v>5566136.7529418766</v>
      </c>
      <c r="S22" s="86">
        <f t="shared" si="1"/>
        <v>5903373.5829786388</v>
      </c>
      <c r="T22" s="86">
        <f t="shared" si="1"/>
        <v>5885743.3954967661</v>
      </c>
      <c r="U22" s="86">
        <f t="shared" si="1"/>
        <v>6442219.7377782287</v>
      </c>
      <c r="V22" s="86">
        <f t="shared" si="1"/>
        <v>7494108.8103837641</v>
      </c>
      <c r="W22" s="86">
        <f t="shared" si="1"/>
        <v>8295779.1169536877</v>
      </c>
      <c r="X22" s="86">
        <f t="shared" si="1"/>
        <v>8856192.0084085483</v>
      </c>
      <c r="Y22" s="86">
        <f t="shared" si="1"/>
        <v>9048820.1507688425</v>
      </c>
      <c r="Z22" s="86">
        <f t="shared" si="1"/>
        <v>10882364.606754106</v>
      </c>
      <c r="AA22" s="86">
        <f t="shared" si="1"/>
        <v>8623221.708878804</v>
      </c>
      <c r="AB22" s="86">
        <f t="shared" si="1"/>
        <v>9711694.5517886765</v>
      </c>
      <c r="AC22" s="86">
        <f t="shared" si="1"/>
        <v>9622675.8328875378</v>
      </c>
      <c r="AD22" s="90">
        <f t="shared" si="1"/>
        <v>8835468</v>
      </c>
    </row>
    <row r="23" spans="1:30" s="13" customFormat="1" ht="24.95" customHeight="1" x14ac:dyDescent="0.2">
      <c r="A23" s="79" t="s">
        <v>69</v>
      </c>
      <c r="B23" s="72"/>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row>
    <row r="24" spans="1:30" s="13" customFormat="1" ht="24.95" customHeight="1" x14ac:dyDescent="0.2">
      <c r="A24" s="75" t="s">
        <v>60</v>
      </c>
      <c r="B24" s="34">
        <v>414599</v>
      </c>
      <c r="C24" s="35">
        <v>511875</v>
      </c>
      <c r="D24" s="35">
        <v>641452</v>
      </c>
      <c r="E24" s="35">
        <v>735718</v>
      </c>
      <c r="F24" s="35">
        <v>884083</v>
      </c>
      <c r="G24" s="35">
        <v>1169108</v>
      </c>
      <c r="H24" s="35">
        <v>1286000</v>
      </c>
      <c r="I24" s="35">
        <v>1403298</v>
      </c>
      <c r="J24" s="35">
        <v>1495100</v>
      </c>
      <c r="K24" s="35">
        <v>1612892</v>
      </c>
      <c r="L24" s="35">
        <v>1715710.7479195539</v>
      </c>
      <c r="M24" s="35">
        <v>1846519.2030718962</v>
      </c>
      <c r="N24" s="35">
        <v>2057925.2799337627</v>
      </c>
      <c r="O24" s="35">
        <v>2142640.4130897694</v>
      </c>
      <c r="P24" s="35">
        <v>2276056.708122727</v>
      </c>
      <c r="Q24" s="35">
        <v>2380660.3387712911</v>
      </c>
      <c r="R24" s="35">
        <v>2504527.775229983</v>
      </c>
      <c r="S24" s="35">
        <v>2571880.4459108724</v>
      </c>
      <c r="T24" s="35">
        <v>2681451.8627958917</v>
      </c>
      <c r="U24" s="35">
        <v>2845324.3562824894</v>
      </c>
      <c r="V24" s="35">
        <v>2962025.1909399875</v>
      </c>
      <c r="W24" s="35">
        <v>3379582.0019385274</v>
      </c>
      <c r="X24" s="35">
        <v>3571449.1111777667</v>
      </c>
      <c r="Y24" s="35">
        <v>3572837.3149164966</v>
      </c>
      <c r="Z24" s="35">
        <v>3594230.5261044274</v>
      </c>
      <c r="AA24" s="35">
        <v>306691.38991420402</v>
      </c>
      <c r="AB24" s="35">
        <v>229779.94491805878</v>
      </c>
      <c r="AC24" s="35">
        <v>306691.38991420402</v>
      </c>
      <c r="AD24" s="35" t="s">
        <v>48</v>
      </c>
    </row>
    <row r="25" spans="1:30" s="13" customFormat="1" ht="24.95" customHeight="1" x14ac:dyDescent="0.2">
      <c r="A25" s="75" t="s">
        <v>61</v>
      </c>
      <c r="B25" s="34">
        <v>88669</v>
      </c>
      <c r="C25" s="35">
        <v>117303</v>
      </c>
      <c r="D25" s="35">
        <v>151158</v>
      </c>
      <c r="E25" s="35">
        <v>168959</v>
      </c>
      <c r="F25" s="35">
        <v>194376</v>
      </c>
      <c r="G25" s="35">
        <v>231171</v>
      </c>
      <c r="H25" s="35">
        <v>261548</v>
      </c>
      <c r="I25" s="35">
        <v>273008</v>
      </c>
      <c r="J25" s="35">
        <v>289666</v>
      </c>
      <c r="K25" s="35">
        <v>307978</v>
      </c>
      <c r="L25" s="35">
        <v>327583.85618209268</v>
      </c>
      <c r="M25" s="35">
        <v>333022.64011561754</v>
      </c>
      <c r="N25" s="35">
        <v>352283.96699049824</v>
      </c>
      <c r="O25" s="35">
        <v>367985.54284963524</v>
      </c>
      <c r="P25" s="35">
        <v>1086477.6561171445</v>
      </c>
      <c r="Q25" s="35">
        <v>1899578.3331143607</v>
      </c>
      <c r="R25" s="35">
        <v>2266081.4726858521</v>
      </c>
      <c r="S25" s="35">
        <v>2715368.6548553663</v>
      </c>
      <c r="T25" s="35">
        <v>2872339.792612277</v>
      </c>
      <c r="U25" s="35">
        <v>3071009.1001712945</v>
      </c>
      <c r="V25" s="35">
        <v>3312675.5396022298</v>
      </c>
      <c r="W25" s="35">
        <v>3572715.8470893581</v>
      </c>
      <c r="X25" s="35">
        <v>3811082.8237055619</v>
      </c>
      <c r="Y25" s="35">
        <v>4016928.6488067647</v>
      </c>
      <c r="Z25" s="35">
        <v>4035210.7962587909</v>
      </c>
      <c r="AA25" s="35">
        <v>74078.022007987136</v>
      </c>
      <c r="AB25" s="35">
        <v>74608.514151001858</v>
      </c>
      <c r="AC25" s="35">
        <v>74078.022007987136</v>
      </c>
      <c r="AD25" s="35" t="s">
        <v>48</v>
      </c>
    </row>
    <row r="26" spans="1:30" s="13" customFormat="1" ht="24.95" customHeight="1" x14ac:dyDescent="0.2">
      <c r="A26" s="75" t="s">
        <v>62</v>
      </c>
      <c r="B26" s="34">
        <v>589087</v>
      </c>
      <c r="C26" s="35">
        <v>682156</v>
      </c>
      <c r="D26" s="35">
        <v>763056</v>
      </c>
      <c r="E26" s="35">
        <v>941562</v>
      </c>
      <c r="F26" s="35">
        <v>1168149</v>
      </c>
      <c r="G26" s="35">
        <v>1353283</v>
      </c>
      <c r="H26" s="35">
        <v>1482847</v>
      </c>
      <c r="I26" s="35">
        <v>1603460</v>
      </c>
      <c r="J26" s="35">
        <v>1675502</v>
      </c>
      <c r="K26" s="35">
        <v>1814717</v>
      </c>
      <c r="L26" s="35">
        <v>1950287.4325419744</v>
      </c>
      <c r="M26" s="35">
        <v>2301879.7765983553</v>
      </c>
      <c r="N26" s="35">
        <v>2504227.8240650077</v>
      </c>
      <c r="O26" s="35">
        <v>2615685.7106735515</v>
      </c>
      <c r="P26" s="35">
        <v>2780366.3370509096</v>
      </c>
      <c r="Q26" s="35">
        <v>2937590.3262030892</v>
      </c>
      <c r="R26" s="35">
        <v>3077647.6887647216</v>
      </c>
      <c r="S26" s="35">
        <v>3181182.8983215131</v>
      </c>
      <c r="T26" s="35">
        <v>3303590.2419192907</v>
      </c>
      <c r="U26" s="35">
        <v>3579560.1873083473</v>
      </c>
      <c r="V26" s="35">
        <v>3693095.4216544912</v>
      </c>
      <c r="W26" s="35">
        <v>4227164.6682317015</v>
      </c>
      <c r="X26" s="35">
        <v>4263218.3024747213</v>
      </c>
      <c r="Y26" s="35">
        <v>4317276.4434220213</v>
      </c>
      <c r="Z26" s="35">
        <v>4437160.2309376076</v>
      </c>
      <c r="AA26" s="35">
        <v>307189.65589899826</v>
      </c>
      <c r="AB26" s="35">
        <v>288684.40427467594</v>
      </c>
      <c r="AC26" s="35">
        <v>307189.65589899826</v>
      </c>
      <c r="AD26" s="35" t="s">
        <v>48</v>
      </c>
    </row>
    <row r="27" spans="1:30" s="13" customFormat="1" ht="24.95" customHeight="1" x14ac:dyDescent="0.2">
      <c r="A27" s="75" t="s">
        <v>63</v>
      </c>
      <c r="B27" s="34">
        <v>789402</v>
      </c>
      <c r="C27" s="35">
        <v>867555</v>
      </c>
      <c r="D27" s="35">
        <v>945335</v>
      </c>
      <c r="E27" s="35">
        <v>1049680</v>
      </c>
      <c r="F27" s="35">
        <v>1209963</v>
      </c>
      <c r="G27" s="35">
        <v>1405353</v>
      </c>
      <c r="H27" s="35">
        <v>1596147</v>
      </c>
      <c r="I27" s="35">
        <v>1747141</v>
      </c>
      <c r="J27" s="35">
        <v>1862518</v>
      </c>
      <c r="K27" s="35">
        <v>2007087</v>
      </c>
      <c r="L27" s="35">
        <v>2158852.6496099392</v>
      </c>
      <c r="M27" s="35">
        <v>2110580.3435308468</v>
      </c>
      <c r="N27" s="35">
        <v>2145382.1154737617</v>
      </c>
      <c r="O27" s="35">
        <v>2184700.5074380455</v>
      </c>
      <c r="P27" s="35">
        <v>2324638.8811077862</v>
      </c>
      <c r="Q27" s="35">
        <v>2439445.8092360171</v>
      </c>
      <c r="R27" s="35">
        <v>2497643.7720470303</v>
      </c>
      <c r="S27" s="35">
        <v>2553551.1986891394</v>
      </c>
      <c r="T27" s="35">
        <v>2758737.6270144447</v>
      </c>
      <c r="U27" s="35">
        <v>2961893.8073718576</v>
      </c>
      <c r="V27" s="35">
        <v>3130384.5572249806</v>
      </c>
      <c r="W27" s="35">
        <v>3419834.9524912057</v>
      </c>
      <c r="X27" s="35">
        <v>3479046.7998185419</v>
      </c>
      <c r="Y27" s="35">
        <v>3528558.5735215014</v>
      </c>
      <c r="Z27" s="35">
        <v>3685403.2855807771</v>
      </c>
      <c r="AA27" s="35">
        <v>398174.01629652031</v>
      </c>
      <c r="AB27" s="35">
        <v>403154.19720921473</v>
      </c>
      <c r="AC27" s="35">
        <v>398174.01629652031</v>
      </c>
      <c r="AD27" s="35" t="s">
        <v>48</v>
      </c>
    </row>
    <row r="28" spans="1:30" s="13" customFormat="1" ht="24.95" customHeight="1" x14ac:dyDescent="0.2">
      <c r="A28" s="75" t="s">
        <v>64</v>
      </c>
      <c r="B28" s="34">
        <v>200724</v>
      </c>
      <c r="C28" s="35">
        <v>216761</v>
      </c>
      <c r="D28" s="35">
        <v>273823</v>
      </c>
      <c r="E28" s="35">
        <v>324200</v>
      </c>
      <c r="F28" s="35">
        <v>376801</v>
      </c>
      <c r="G28" s="35">
        <v>404111</v>
      </c>
      <c r="H28" s="35">
        <v>456853</v>
      </c>
      <c r="I28" s="35">
        <v>558990</v>
      </c>
      <c r="J28" s="35">
        <v>519587</v>
      </c>
      <c r="K28" s="35">
        <v>551444</v>
      </c>
      <c r="L28" s="35">
        <v>565355.88833884068</v>
      </c>
      <c r="M28" s="35">
        <v>566027.67979097622</v>
      </c>
      <c r="N28" s="35">
        <v>534488.18663407688</v>
      </c>
      <c r="O28" s="35">
        <v>532591.80116956169</v>
      </c>
      <c r="P28" s="35">
        <v>566221.03674029931</v>
      </c>
      <c r="Q28" s="35">
        <v>568856.14490863879</v>
      </c>
      <c r="R28" s="35">
        <v>594195.82101095933</v>
      </c>
      <c r="S28" s="35">
        <v>591253.32487190096</v>
      </c>
      <c r="T28" s="35">
        <v>640913.83468972414</v>
      </c>
      <c r="U28" s="35">
        <v>706243.69420846354</v>
      </c>
      <c r="V28" s="35">
        <v>756380.15959385119</v>
      </c>
      <c r="W28" s="35">
        <v>848767.59734158975</v>
      </c>
      <c r="X28" s="35">
        <v>920245.2162747056</v>
      </c>
      <c r="Y28" s="35">
        <v>965503.13709255611</v>
      </c>
      <c r="Z28" s="35">
        <v>1002459.1037657504</v>
      </c>
      <c r="AA28" s="35">
        <v>879860.8821538972</v>
      </c>
      <c r="AB28" s="35">
        <v>900250.12456649623</v>
      </c>
      <c r="AC28" s="35">
        <v>879860.8821538972</v>
      </c>
      <c r="AD28" s="35" t="s">
        <v>48</v>
      </c>
    </row>
    <row r="29" spans="1:30" s="13" customFormat="1" ht="24.95" customHeight="1" x14ac:dyDescent="0.2">
      <c r="A29" s="75" t="s">
        <v>65</v>
      </c>
      <c r="B29" s="34">
        <v>49276</v>
      </c>
      <c r="C29" s="35">
        <v>54110</v>
      </c>
      <c r="D29" s="35">
        <v>58647</v>
      </c>
      <c r="E29" s="35">
        <v>65191</v>
      </c>
      <c r="F29" s="35">
        <v>81512</v>
      </c>
      <c r="G29" s="35">
        <v>108664</v>
      </c>
      <c r="H29" s="35">
        <v>122276</v>
      </c>
      <c r="I29" s="35">
        <v>133686</v>
      </c>
      <c r="J29" s="35">
        <v>142913</v>
      </c>
      <c r="K29" s="35">
        <v>155977</v>
      </c>
      <c r="L29" s="35">
        <v>167637.99612790314</v>
      </c>
      <c r="M29" s="35">
        <v>173659.32984464514</v>
      </c>
      <c r="N29" s="35">
        <v>185516.07713454915</v>
      </c>
      <c r="O29" s="35">
        <v>193292.49700668571</v>
      </c>
      <c r="P29" s="35">
        <v>198475.95060969412</v>
      </c>
      <c r="Q29" s="35">
        <v>209296.50296604604</v>
      </c>
      <c r="R29" s="35">
        <v>220010.46110674544</v>
      </c>
      <c r="S29" s="35">
        <v>454359.083686375</v>
      </c>
      <c r="T29" s="35">
        <v>400246.4061636246</v>
      </c>
      <c r="U29" s="35">
        <v>431525.61111951194</v>
      </c>
      <c r="V29" s="35">
        <v>455363.05246170663</v>
      </c>
      <c r="W29" s="35">
        <v>498841.0977716851</v>
      </c>
      <c r="X29" s="35">
        <v>512363.6895480653</v>
      </c>
      <c r="Y29" s="35">
        <v>514123.73357395531</v>
      </c>
      <c r="Z29" s="35">
        <v>526567.98851757194</v>
      </c>
      <c r="AA29" s="35">
        <v>8520.1004464562393</v>
      </c>
      <c r="AB29" s="35">
        <v>8463.084935758392</v>
      </c>
      <c r="AC29" s="35">
        <v>8520.1004464562393</v>
      </c>
      <c r="AD29" s="35" t="s">
        <v>48</v>
      </c>
    </row>
    <row r="30" spans="1:30" s="13" customFormat="1" ht="24.95" customHeight="1" x14ac:dyDescent="0.2">
      <c r="A30" s="75" t="s">
        <v>66</v>
      </c>
      <c r="B30" s="66" t="s">
        <v>48</v>
      </c>
      <c r="C30" s="66" t="s">
        <v>48</v>
      </c>
      <c r="D30" s="66" t="s">
        <v>48</v>
      </c>
      <c r="E30" s="66" t="s">
        <v>48</v>
      </c>
      <c r="F30" s="66" t="s">
        <v>48</v>
      </c>
      <c r="G30" s="66" t="s">
        <v>48</v>
      </c>
      <c r="H30" s="66" t="s">
        <v>48</v>
      </c>
      <c r="I30" s="66" t="s">
        <v>48</v>
      </c>
      <c r="J30" s="66" t="s">
        <v>48</v>
      </c>
      <c r="K30" s="66" t="s">
        <v>48</v>
      </c>
      <c r="L30" s="66" t="s">
        <v>48</v>
      </c>
      <c r="M30" s="66" t="s">
        <v>48</v>
      </c>
      <c r="N30" s="66" t="s">
        <v>48</v>
      </c>
      <c r="O30" s="66" t="s">
        <v>48</v>
      </c>
      <c r="P30" s="66" t="s">
        <v>48</v>
      </c>
      <c r="Q30" s="66" t="s">
        <v>48</v>
      </c>
      <c r="R30" s="66" t="s">
        <v>48</v>
      </c>
      <c r="S30" s="66" t="s">
        <v>48</v>
      </c>
      <c r="T30" s="66" t="s">
        <v>48</v>
      </c>
      <c r="U30" s="66" t="s">
        <v>48</v>
      </c>
      <c r="V30" s="67" t="s">
        <v>49</v>
      </c>
      <c r="W30" s="67" t="s">
        <v>49</v>
      </c>
      <c r="X30" s="67" t="s">
        <v>49</v>
      </c>
      <c r="Y30" s="67" t="s">
        <v>49</v>
      </c>
      <c r="Z30" s="67" t="s">
        <v>49</v>
      </c>
      <c r="AA30" s="35">
        <v>15041534.560075756</v>
      </c>
      <c r="AB30" s="35">
        <v>16585608.789312817</v>
      </c>
      <c r="AC30" s="35">
        <v>15041534.560075756</v>
      </c>
      <c r="AD30" s="35">
        <v>17657490.474691313</v>
      </c>
    </row>
    <row r="31" spans="1:30" s="13" customFormat="1" ht="24.95" customHeight="1" x14ac:dyDescent="0.2">
      <c r="A31" s="76" t="s">
        <v>67</v>
      </c>
      <c r="B31" s="37">
        <f>SUM(B24,B25,B26,B27,B28,B29,B30)</f>
        <v>2131757</v>
      </c>
      <c r="C31" s="37">
        <f t="shared" ref="C31:K31" si="2">SUM(C24,C25,C26,C27,C28,C29,C30)</f>
        <v>2449760</v>
      </c>
      <c r="D31" s="37">
        <f t="shared" si="2"/>
        <v>2833471</v>
      </c>
      <c r="E31" s="37">
        <f t="shared" si="2"/>
        <v>3285310</v>
      </c>
      <c r="F31" s="37">
        <f t="shared" si="2"/>
        <v>3914884</v>
      </c>
      <c r="G31" s="37">
        <f t="shared" si="2"/>
        <v>4671690</v>
      </c>
      <c r="H31" s="37">
        <f t="shared" si="2"/>
        <v>5205671</v>
      </c>
      <c r="I31" s="37">
        <f t="shared" si="2"/>
        <v>5719583</v>
      </c>
      <c r="J31" s="37">
        <f t="shared" si="2"/>
        <v>5985286</v>
      </c>
      <c r="K31" s="37">
        <f t="shared" si="2"/>
        <v>6450095</v>
      </c>
      <c r="L31" s="37">
        <f t="shared" ref="L31" si="3">SUM(L24,L25,L26,L27,L28,L29,L30)</f>
        <v>6885428.5707203047</v>
      </c>
      <c r="M31" s="37">
        <f t="shared" ref="M31" si="4">SUM(M24,M25,M26,M27,M28,M29,M30)</f>
        <v>7331688.9729523379</v>
      </c>
      <c r="N31" s="37">
        <f t="shared" ref="N31" si="5">SUM(N24,N25,N26,N27,N28,N29,N30)</f>
        <v>7779823.4502316564</v>
      </c>
      <c r="O31" s="37">
        <f t="shared" ref="O31" si="6">SUM(O24,O25,O26,O27,O28,O29,O30)</f>
        <v>8036896.4722272484</v>
      </c>
      <c r="P31" s="37">
        <f t="shared" ref="P31" si="7">SUM(P24,P25,P26,P27,P28,P29,P30)</f>
        <v>9232236.56974856</v>
      </c>
      <c r="Q31" s="37">
        <f t="shared" ref="Q31" si="8">SUM(Q24,Q25,Q26,Q27,Q28,Q29,Q30)</f>
        <v>10435427.455199443</v>
      </c>
      <c r="R31" s="37">
        <f t="shared" ref="R31" si="9">SUM(R24,R25,R26,R27,R28,R29,R30)</f>
        <v>11160106.990845291</v>
      </c>
      <c r="S31" s="37">
        <f t="shared" ref="S31" si="10">SUM(S24,S25,S26,S27,S28,S29,S30)</f>
        <v>12067595.606335167</v>
      </c>
      <c r="T31" s="37">
        <f t="shared" ref="T31" si="11">SUM(T24,T25,T26,T27,T28,T29,T30)</f>
        <v>12657279.765195252</v>
      </c>
      <c r="U31" s="37">
        <f t="shared" ref="U31" si="12">SUM(U24,U25,U26,U27,U28,U29,U30)</f>
        <v>13595556.756461965</v>
      </c>
      <c r="V31" s="36">
        <f t="shared" ref="V31" si="13">SUM(V24,V25,V26,V27,V28,V29,V30)</f>
        <v>14309923.921477247</v>
      </c>
      <c r="W31" s="36">
        <f t="shared" ref="W31" si="14">SUM(W24,W25,W26,W27,W28,W29,W30)</f>
        <v>15946906.164864067</v>
      </c>
      <c r="X31" s="36">
        <f t="shared" ref="X31" si="15">SUM(X24,X25,X26,X27,X28,X29,X30)</f>
        <v>16557405.942999361</v>
      </c>
      <c r="Y31" s="36">
        <f t="shared" ref="Y31" si="16">SUM(Y24,Y25,Y26,Y27,Y28,Y29,Y30)</f>
        <v>16915227.851333294</v>
      </c>
      <c r="Z31" s="36">
        <f t="shared" ref="Z31" si="17">SUM(Z24,Z25,Z26,Z27,Z28,Z29,Z30)</f>
        <v>17281031.931164924</v>
      </c>
      <c r="AA31" s="36">
        <f t="shared" ref="AA31" si="18">SUM(AA24,AA25,AA26,AA27,AA28,AA29,AA30)</f>
        <v>17016048.62679382</v>
      </c>
      <c r="AB31" s="36">
        <f t="shared" ref="AB31" si="19">SUM(AB24,AB25,AB26,AB27,AB28,AB29,AB30)</f>
        <v>18490549.059368022</v>
      </c>
      <c r="AC31" s="36">
        <f t="shared" ref="AC31" si="20">SUM(AC24,AC25,AC26,AC27,AC28,AC29,AC30)</f>
        <v>17016048.62679382</v>
      </c>
      <c r="AD31" s="36">
        <f t="shared" ref="AD31" si="21">SUM(AD24,AD25,AD26,AD27,AD28,AD29,AD30)</f>
        <v>17657490.474691313</v>
      </c>
    </row>
    <row r="32" spans="1:30" s="13" customFormat="1" ht="24.95" customHeight="1" x14ac:dyDescent="0.2">
      <c r="A32" s="77" t="s">
        <v>58</v>
      </c>
      <c r="B32" s="31">
        <v>615465</v>
      </c>
      <c r="C32" s="31">
        <v>699895</v>
      </c>
      <c r="D32" s="31">
        <v>732468</v>
      </c>
      <c r="E32" s="31">
        <v>858376</v>
      </c>
      <c r="F32" s="35">
        <v>1203369</v>
      </c>
      <c r="G32" s="35">
        <v>1337202</v>
      </c>
      <c r="H32" s="34">
        <v>1368749</v>
      </c>
      <c r="I32" s="35">
        <v>1512959</v>
      </c>
      <c r="J32" s="35">
        <v>1583660</v>
      </c>
      <c r="K32" s="35">
        <v>1660867</v>
      </c>
      <c r="L32" s="35">
        <v>1758702.9219209764</v>
      </c>
      <c r="M32" s="35">
        <v>1836268.8058225231</v>
      </c>
      <c r="N32" s="35">
        <v>1878566.8779545808</v>
      </c>
      <c r="O32" s="35">
        <v>1919394.9414847335</v>
      </c>
      <c r="P32" s="35">
        <v>1956963.205164118</v>
      </c>
      <c r="Q32" s="35">
        <v>2013135.8778777339</v>
      </c>
      <c r="R32" s="35">
        <v>2075543.0727393969</v>
      </c>
      <c r="S32" s="35">
        <v>2078778.0832376876</v>
      </c>
      <c r="T32" s="35">
        <v>2110677.0220055082</v>
      </c>
      <c r="U32" s="35">
        <v>2338506.0448836014</v>
      </c>
      <c r="V32" s="35">
        <v>2495856.4597334154</v>
      </c>
      <c r="W32" s="35">
        <v>2667520.2467036354</v>
      </c>
      <c r="X32" s="35">
        <v>2749384.6043247506</v>
      </c>
      <c r="Y32" s="35">
        <v>2748221.9836935638</v>
      </c>
      <c r="Z32" s="35">
        <v>2779555.7252249015</v>
      </c>
      <c r="AA32" s="35">
        <v>2769139.2393139298</v>
      </c>
      <c r="AB32" s="35">
        <v>2956898.7528476766</v>
      </c>
      <c r="AC32" s="35">
        <v>2769139.2393139298</v>
      </c>
      <c r="AD32" s="35">
        <v>2814446.7388367346</v>
      </c>
    </row>
    <row r="33" spans="1:40" s="13" customFormat="1" ht="49.9" customHeight="1" x14ac:dyDescent="0.2">
      <c r="A33" s="78" t="s">
        <v>57</v>
      </c>
      <c r="B33" s="31">
        <v>45255</v>
      </c>
      <c r="C33" s="31">
        <v>64309</v>
      </c>
      <c r="D33" s="31">
        <v>82363</v>
      </c>
      <c r="E33" s="31">
        <v>113597</v>
      </c>
      <c r="F33" s="35">
        <v>132896</v>
      </c>
      <c r="G33" s="35">
        <v>195412</v>
      </c>
      <c r="H33" s="34">
        <v>207826</v>
      </c>
      <c r="I33" s="35">
        <v>244205</v>
      </c>
      <c r="J33" s="35">
        <v>258010</v>
      </c>
      <c r="K33" s="35">
        <v>275365</v>
      </c>
      <c r="L33" s="35">
        <v>332202.11254861811</v>
      </c>
      <c r="M33" s="35">
        <v>374832.36200387211</v>
      </c>
      <c r="N33" s="35">
        <v>389349.00681459298</v>
      </c>
      <c r="O33" s="35">
        <v>423248.44632733345</v>
      </c>
      <c r="P33" s="35">
        <v>425308.44151819911</v>
      </c>
      <c r="Q33" s="35">
        <v>499146.0068071562</v>
      </c>
      <c r="R33" s="35">
        <v>511196.11104638327</v>
      </c>
      <c r="S33" s="35">
        <v>487658.62086916424</v>
      </c>
      <c r="T33" s="35">
        <v>537448.03531986941</v>
      </c>
      <c r="U33" s="35">
        <v>767270.12213713967</v>
      </c>
      <c r="V33" s="35">
        <v>826898.43058609462</v>
      </c>
      <c r="W33" s="35">
        <v>669426.5479091421</v>
      </c>
      <c r="X33" s="35">
        <v>804464.06659411651</v>
      </c>
      <c r="Y33" s="35">
        <v>832190.95734000334</v>
      </c>
      <c r="Z33" s="35">
        <v>982583.00094943226</v>
      </c>
      <c r="AA33" s="35">
        <v>895726.0677393846</v>
      </c>
      <c r="AB33" s="35">
        <v>987684.64968926553</v>
      </c>
      <c r="AC33" s="35">
        <v>895230.28068983811</v>
      </c>
      <c r="AD33" s="35">
        <v>989362.88885198045</v>
      </c>
    </row>
    <row r="34" spans="1:40" s="13" customFormat="1" ht="24.95" customHeight="1" x14ac:dyDescent="0.2">
      <c r="A34" s="105" t="s">
        <v>55</v>
      </c>
      <c r="B34" s="90">
        <f>SUM(B31,B32,B33)</f>
        <v>2792477</v>
      </c>
      <c r="C34" s="90">
        <f>SUM(C31,C32,C33)</f>
        <v>3213964</v>
      </c>
      <c r="D34" s="90">
        <f t="shared" ref="D34:AD34" si="22">SUM(D31,D32,D33)</f>
        <v>3648302</v>
      </c>
      <c r="E34" s="90">
        <f t="shared" si="22"/>
        <v>4257283</v>
      </c>
      <c r="F34" s="90">
        <f t="shared" si="22"/>
        <v>5251149</v>
      </c>
      <c r="G34" s="90">
        <f t="shared" si="22"/>
        <v>6204304</v>
      </c>
      <c r="H34" s="90">
        <f t="shared" si="22"/>
        <v>6782246</v>
      </c>
      <c r="I34" s="90">
        <f t="shared" si="22"/>
        <v>7476747</v>
      </c>
      <c r="J34" s="90">
        <f t="shared" si="22"/>
        <v>7826956</v>
      </c>
      <c r="K34" s="90">
        <f t="shared" si="22"/>
        <v>8386327</v>
      </c>
      <c r="L34" s="90">
        <f t="shared" si="22"/>
        <v>8976333.605189899</v>
      </c>
      <c r="M34" s="90">
        <f t="shared" si="22"/>
        <v>9542790.1407787334</v>
      </c>
      <c r="N34" s="90">
        <f t="shared" si="22"/>
        <v>10047739.33500083</v>
      </c>
      <c r="O34" s="90">
        <f t="shared" si="22"/>
        <v>10379539.860039316</v>
      </c>
      <c r="P34" s="90">
        <f t="shared" si="22"/>
        <v>11614508.216430876</v>
      </c>
      <c r="Q34" s="90">
        <f t="shared" si="22"/>
        <v>12947709.339884333</v>
      </c>
      <c r="R34" s="90">
        <f t="shared" si="22"/>
        <v>13746846.17463107</v>
      </c>
      <c r="S34" s="90">
        <f t="shared" si="22"/>
        <v>14634032.310442017</v>
      </c>
      <c r="T34" s="90">
        <f t="shared" si="22"/>
        <v>15305404.822520629</v>
      </c>
      <c r="U34" s="90">
        <f t="shared" si="22"/>
        <v>16701332.923482707</v>
      </c>
      <c r="V34" s="90">
        <f t="shared" si="22"/>
        <v>17632678.811796758</v>
      </c>
      <c r="W34" s="90">
        <f t="shared" si="22"/>
        <v>19283852.959476843</v>
      </c>
      <c r="X34" s="90">
        <f t="shared" si="22"/>
        <v>20111254.61391823</v>
      </c>
      <c r="Y34" s="90">
        <f t="shared" si="22"/>
        <v>20495640.792366859</v>
      </c>
      <c r="Z34" s="90">
        <f t="shared" si="22"/>
        <v>21043170.657339256</v>
      </c>
      <c r="AA34" s="90">
        <f t="shared" si="22"/>
        <v>20680913.933847137</v>
      </c>
      <c r="AB34" s="90">
        <f t="shared" si="22"/>
        <v>22435132.461904962</v>
      </c>
      <c r="AC34" s="90">
        <f t="shared" si="22"/>
        <v>20680418.14679759</v>
      </c>
      <c r="AD34" s="90">
        <f t="shared" si="22"/>
        <v>21461300.10238003</v>
      </c>
    </row>
    <row r="35" spans="1:40" s="13" customFormat="1" ht="24.95" customHeight="1" x14ac:dyDescent="0.2">
      <c r="A35" s="79" t="s">
        <v>70</v>
      </c>
      <c r="B35" s="43"/>
      <c r="C35" s="43"/>
      <c r="D35" s="52"/>
      <c r="E35" s="52"/>
      <c r="F35" s="43"/>
      <c r="G35" s="43"/>
      <c r="H35" s="43"/>
      <c r="I35" s="9"/>
      <c r="J35" s="9"/>
      <c r="K35" s="9"/>
      <c r="L35" s="9"/>
      <c r="M35" s="9"/>
      <c r="N35" s="9"/>
      <c r="O35" s="9"/>
      <c r="P35" s="9"/>
      <c r="Q35" s="9"/>
      <c r="R35" s="9"/>
      <c r="S35" s="9"/>
      <c r="T35" s="9"/>
      <c r="U35" s="9"/>
      <c r="V35" s="9"/>
      <c r="W35" s="9"/>
      <c r="X35" s="9"/>
      <c r="Y35" s="9"/>
      <c r="Z35" s="9"/>
      <c r="AA35" s="9"/>
      <c r="AB35" s="9"/>
      <c r="AC35" s="9"/>
      <c r="AD35" s="9"/>
      <c r="AE35" s="40"/>
      <c r="AF35" s="40"/>
      <c r="AG35" s="39"/>
      <c r="AH35" s="39"/>
      <c r="AI35" s="39"/>
      <c r="AJ35" s="39"/>
      <c r="AK35" s="39"/>
      <c r="AL35" s="39"/>
      <c r="AM35" s="39"/>
      <c r="AN35" s="39"/>
    </row>
    <row r="36" spans="1:40" s="13" customFormat="1" ht="24.95" customHeight="1" x14ac:dyDescent="0.2">
      <c r="A36" s="75" t="s">
        <v>60</v>
      </c>
      <c r="B36" s="43">
        <v>502019</v>
      </c>
      <c r="C36" s="43">
        <v>633512</v>
      </c>
      <c r="D36" s="58">
        <v>748078</v>
      </c>
      <c r="E36" s="58">
        <v>852952</v>
      </c>
      <c r="F36" s="43">
        <v>1050317</v>
      </c>
      <c r="G36" s="43">
        <v>1418972</v>
      </c>
      <c r="H36" s="43">
        <v>1687438</v>
      </c>
      <c r="I36" s="31">
        <v>1978431</v>
      </c>
      <c r="J36" s="31">
        <v>2036879</v>
      </c>
      <c r="K36" s="31">
        <v>2039933</v>
      </c>
      <c r="L36" s="31">
        <v>2176819.972285504</v>
      </c>
      <c r="M36" s="31">
        <v>2473994.7297836635</v>
      </c>
      <c r="N36" s="31">
        <v>2806722.3766048006</v>
      </c>
      <c r="O36" s="31">
        <v>3130575.4352390561</v>
      </c>
      <c r="P36" s="31">
        <v>3357279.0215146788</v>
      </c>
      <c r="Q36" s="31">
        <v>3464398.7714396911</v>
      </c>
      <c r="R36" s="31">
        <v>3707703.787069378</v>
      </c>
      <c r="S36" s="31">
        <v>3500276.4012801219</v>
      </c>
      <c r="T36" s="31">
        <v>3993802.6618806692</v>
      </c>
      <c r="U36" s="31">
        <v>3967706.91052779</v>
      </c>
      <c r="V36" s="31">
        <v>3708930.8600170054</v>
      </c>
      <c r="W36" s="31">
        <v>3526099.4697557501</v>
      </c>
      <c r="X36" s="31">
        <v>4079511.8480710168</v>
      </c>
      <c r="Y36" s="31">
        <v>4121524.8426495846</v>
      </c>
      <c r="Z36" s="31">
        <v>4180131.8297764747</v>
      </c>
      <c r="AA36" s="31">
        <v>818529.54518975015</v>
      </c>
      <c r="AB36" s="31">
        <v>901682.9491396856</v>
      </c>
      <c r="AC36" s="31">
        <v>857612.43830549903</v>
      </c>
      <c r="AD36" s="35" t="s">
        <v>48</v>
      </c>
      <c r="AE36" s="62"/>
      <c r="AF36" s="40"/>
      <c r="AG36" s="39"/>
      <c r="AH36" s="39"/>
      <c r="AI36" s="39"/>
      <c r="AJ36" s="39"/>
      <c r="AK36" s="39"/>
      <c r="AL36" s="39"/>
      <c r="AM36" s="39"/>
      <c r="AN36" s="39"/>
    </row>
    <row r="37" spans="1:40" s="13" customFormat="1" ht="24.95" customHeight="1" x14ac:dyDescent="0.2">
      <c r="A37" s="75" t="s">
        <v>61</v>
      </c>
      <c r="B37" s="43">
        <v>42534</v>
      </c>
      <c r="C37" s="43">
        <v>18141</v>
      </c>
      <c r="D37" s="58">
        <v>84455</v>
      </c>
      <c r="E37" s="58">
        <v>69990</v>
      </c>
      <c r="F37" s="43">
        <v>137207</v>
      </c>
      <c r="G37" s="43">
        <v>604560</v>
      </c>
      <c r="H37" s="43">
        <v>900305</v>
      </c>
      <c r="I37" s="31">
        <v>1185122</v>
      </c>
      <c r="J37" s="31">
        <v>1627570</v>
      </c>
      <c r="K37" s="31">
        <v>1972734</v>
      </c>
      <c r="L37" s="31">
        <v>2217149.7698308621</v>
      </c>
      <c r="M37" s="31">
        <v>3027221.1879553497</v>
      </c>
      <c r="N37" s="31">
        <v>3188870.0765247308</v>
      </c>
      <c r="O37" s="31">
        <v>3530050.8925406355</v>
      </c>
      <c r="P37" s="31">
        <v>3172841.2812128938</v>
      </c>
      <c r="Q37" s="31">
        <v>2351220.5037692212</v>
      </c>
      <c r="R37" s="31">
        <v>2101928.8595162607</v>
      </c>
      <c r="S37" s="31">
        <v>1260788.9459319434</v>
      </c>
      <c r="T37" s="31">
        <v>1955485.7597564696</v>
      </c>
      <c r="U37" s="31">
        <v>856630.77994739707</v>
      </c>
      <c r="V37" s="31">
        <v>463731.93785805127</v>
      </c>
      <c r="W37" s="31">
        <v>415608.3678938222</v>
      </c>
      <c r="X37" s="31">
        <v>462884.14200332673</v>
      </c>
      <c r="Y37" s="31">
        <v>414383.77388144244</v>
      </c>
      <c r="Z37" s="31">
        <v>505234.27177558694</v>
      </c>
      <c r="AA37" s="31">
        <v>128488.17176046544</v>
      </c>
      <c r="AB37" s="31">
        <v>77627.857282739918</v>
      </c>
      <c r="AC37" s="31">
        <v>5949.4445945577463</v>
      </c>
      <c r="AD37" s="35" t="s">
        <v>48</v>
      </c>
      <c r="AE37" s="62"/>
      <c r="AF37" s="40"/>
      <c r="AG37" s="39"/>
      <c r="AH37" s="39"/>
      <c r="AI37" s="39"/>
      <c r="AJ37" s="39"/>
      <c r="AK37" s="39"/>
      <c r="AL37" s="39"/>
      <c r="AM37" s="39"/>
      <c r="AN37" s="39"/>
    </row>
    <row r="38" spans="1:40" s="13" customFormat="1" ht="24.95" customHeight="1" x14ac:dyDescent="0.2">
      <c r="A38" s="75" t="s">
        <v>62</v>
      </c>
      <c r="B38" s="43">
        <v>177383</v>
      </c>
      <c r="C38" s="43">
        <v>206285</v>
      </c>
      <c r="D38" s="58">
        <v>241570</v>
      </c>
      <c r="E38" s="58">
        <v>268099</v>
      </c>
      <c r="F38" s="43">
        <v>341555</v>
      </c>
      <c r="G38" s="43">
        <v>458967</v>
      </c>
      <c r="H38" s="43">
        <v>564312</v>
      </c>
      <c r="I38" s="31">
        <v>628772</v>
      </c>
      <c r="J38" s="31">
        <v>718666</v>
      </c>
      <c r="K38" s="31">
        <v>774189</v>
      </c>
      <c r="L38" s="31">
        <v>837414.07390697545</v>
      </c>
      <c r="M38" s="31">
        <v>946239.33128242753</v>
      </c>
      <c r="N38" s="31">
        <v>1204343.5903410767</v>
      </c>
      <c r="O38" s="31">
        <v>1333439.1012372365</v>
      </c>
      <c r="P38" s="31">
        <v>1390221.5920217948</v>
      </c>
      <c r="Q38" s="31">
        <v>1393169.0460313486</v>
      </c>
      <c r="R38" s="31">
        <v>1460333.31763341</v>
      </c>
      <c r="S38" s="31">
        <v>1379639.0174492251</v>
      </c>
      <c r="T38" s="31">
        <v>1510544.1510762295</v>
      </c>
      <c r="U38" s="31">
        <v>1480948.1431535529</v>
      </c>
      <c r="V38" s="31">
        <v>1408583.0654017485</v>
      </c>
      <c r="W38" s="31">
        <v>1109417.7228996602</v>
      </c>
      <c r="X38" s="31">
        <v>1109449.9490578806</v>
      </c>
      <c r="Y38" s="31">
        <v>1109105.3770584457</v>
      </c>
      <c r="Z38" s="31">
        <v>1108874.8360804068</v>
      </c>
      <c r="AA38" s="31">
        <v>5627.1830123525342</v>
      </c>
      <c r="AB38" s="31">
        <v>5356.9790703497029</v>
      </c>
      <c r="AC38" s="31">
        <v>5304.921430147323</v>
      </c>
      <c r="AD38" s="35" t="s">
        <v>48</v>
      </c>
      <c r="AE38" s="62"/>
      <c r="AF38" s="40"/>
      <c r="AG38" s="39"/>
      <c r="AH38" s="39"/>
      <c r="AI38" s="39"/>
      <c r="AJ38" s="39"/>
      <c r="AK38" s="39"/>
      <c r="AL38" s="39"/>
      <c r="AM38" s="39"/>
      <c r="AN38" s="39"/>
    </row>
    <row r="39" spans="1:40" s="10" customFormat="1" ht="30" customHeight="1" x14ac:dyDescent="0.2">
      <c r="A39" s="75" t="s">
        <v>63</v>
      </c>
      <c r="B39" s="43">
        <v>19968</v>
      </c>
      <c r="C39" s="43">
        <v>20451</v>
      </c>
      <c r="D39" s="58">
        <v>20593</v>
      </c>
      <c r="E39" s="58">
        <v>20875</v>
      </c>
      <c r="F39" s="43">
        <v>21363</v>
      </c>
      <c r="G39" s="43">
        <v>397</v>
      </c>
      <c r="H39" s="43">
        <v>1296</v>
      </c>
      <c r="I39" s="31">
        <v>1520</v>
      </c>
      <c r="J39" s="31">
        <v>1336</v>
      </c>
      <c r="K39" s="31">
        <v>1686</v>
      </c>
      <c r="L39" s="31">
        <v>669.31251688774637</v>
      </c>
      <c r="M39" s="31">
        <v>654.43890540135192</v>
      </c>
      <c r="N39" s="31">
        <v>386.71389864625343</v>
      </c>
      <c r="O39" s="31">
        <v>803.17502026529564</v>
      </c>
      <c r="P39" s="31">
        <v>832.92224323808443</v>
      </c>
      <c r="Q39" s="31">
        <v>860.19053096314076</v>
      </c>
      <c r="R39" s="31">
        <v>857.71159571540829</v>
      </c>
      <c r="S39" s="31">
        <v>880.0220129449998</v>
      </c>
      <c r="T39" s="31">
        <v>875.06414244953498</v>
      </c>
      <c r="U39" s="31">
        <v>862.669466210873</v>
      </c>
      <c r="V39" s="31">
        <v>1507.1926306212954</v>
      </c>
      <c r="W39" s="31">
        <v>2374.8199673276335</v>
      </c>
      <c r="X39" s="31">
        <v>1554.292400328211</v>
      </c>
      <c r="Y39" s="31">
        <v>1970.7535219472531</v>
      </c>
      <c r="Z39" s="31">
        <v>2865.6491463786474</v>
      </c>
      <c r="AA39" s="31">
        <v>3706.0081953599288</v>
      </c>
      <c r="AB39" s="31">
        <v>4236.5003383746607</v>
      </c>
      <c r="AC39" s="31">
        <v>0</v>
      </c>
      <c r="AD39" s="31">
        <v>0</v>
      </c>
      <c r="AE39" s="62"/>
      <c r="AF39" s="40"/>
      <c r="AG39" s="40"/>
      <c r="AH39" s="40"/>
      <c r="AI39" s="40"/>
      <c r="AJ39" s="40"/>
      <c r="AK39" s="40"/>
      <c r="AL39" s="40"/>
      <c r="AM39" s="40"/>
      <c r="AN39" s="40"/>
    </row>
    <row r="40" spans="1:40" s="10" customFormat="1" ht="30" customHeight="1" x14ac:dyDescent="0.2">
      <c r="A40" s="75" t="s">
        <v>64</v>
      </c>
      <c r="B40" s="47">
        <v>243</v>
      </c>
      <c r="C40" s="43">
        <v>231</v>
      </c>
      <c r="D40" s="58">
        <v>5</v>
      </c>
      <c r="E40" s="58">
        <v>7</v>
      </c>
      <c r="F40" s="43">
        <v>5</v>
      </c>
      <c r="G40" s="43">
        <v>25</v>
      </c>
      <c r="H40" s="43">
        <v>22</v>
      </c>
      <c r="I40" s="31">
        <v>15</v>
      </c>
      <c r="J40" s="31">
        <v>12</v>
      </c>
      <c r="K40" s="31">
        <v>22</v>
      </c>
      <c r="L40" s="31">
        <v>7.4368057431971817</v>
      </c>
      <c r="M40" s="31">
        <v>9.9157409909295779</v>
      </c>
      <c r="N40" s="31">
        <v>329.69838794840837</v>
      </c>
      <c r="O40" s="31">
        <v>3259.7998507680977</v>
      </c>
      <c r="P40" s="31">
        <v>307.38797071881686</v>
      </c>
      <c r="Q40" s="31">
        <v>597.42339470350703</v>
      </c>
      <c r="R40" s="31">
        <v>29.747222972788727</v>
      </c>
      <c r="S40" s="31">
        <v>29.747222972788727</v>
      </c>
      <c r="T40" s="31">
        <v>61.973381193309848</v>
      </c>
      <c r="U40" s="31">
        <v>629.64955292402806</v>
      </c>
      <c r="V40" s="31">
        <v>691.62293411733788</v>
      </c>
      <c r="W40" s="31">
        <v>64.452316441042242</v>
      </c>
      <c r="X40" s="31">
        <v>361.92454616892951</v>
      </c>
      <c r="Y40" s="31">
        <v>22.310417229591547</v>
      </c>
      <c r="Z40" s="31">
        <v>22.310417229591547</v>
      </c>
      <c r="AA40" s="31">
        <v>24.789352477323941</v>
      </c>
      <c r="AB40" s="31">
        <v>22.310417229591547</v>
      </c>
      <c r="AC40" s="31">
        <v>0</v>
      </c>
      <c r="AD40" s="31">
        <v>0</v>
      </c>
      <c r="AE40" s="62"/>
      <c r="AF40" s="40"/>
      <c r="AG40" s="40"/>
      <c r="AH40" s="40"/>
      <c r="AI40" s="40"/>
      <c r="AJ40" s="40"/>
      <c r="AK40" s="40"/>
      <c r="AL40" s="40"/>
      <c r="AM40" s="40"/>
      <c r="AN40" s="40"/>
    </row>
    <row r="41" spans="1:40" s="12" customFormat="1" ht="20.100000000000001" customHeight="1" x14ac:dyDescent="0.3">
      <c r="A41" s="75" t="s">
        <v>65</v>
      </c>
      <c r="B41" s="47">
        <v>47950</v>
      </c>
      <c r="C41" s="43">
        <v>77110</v>
      </c>
      <c r="D41" s="58">
        <v>90994</v>
      </c>
      <c r="E41" s="58">
        <v>94713</v>
      </c>
      <c r="F41" s="43">
        <v>114133</v>
      </c>
      <c r="G41" s="43">
        <v>132102</v>
      </c>
      <c r="H41" s="43">
        <v>150452</v>
      </c>
      <c r="I41" s="31">
        <v>162046</v>
      </c>
      <c r="J41" s="31">
        <v>172918</v>
      </c>
      <c r="K41" s="31">
        <v>175863</v>
      </c>
      <c r="L41" s="31">
        <v>184452.61391327198</v>
      </c>
      <c r="M41" s="31">
        <v>191036.66593124918</v>
      </c>
      <c r="N41" s="31">
        <v>220853.29909097447</v>
      </c>
      <c r="O41" s="31">
        <v>198617.24991881486</v>
      </c>
      <c r="P41" s="31">
        <v>195186.40353595326</v>
      </c>
      <c r="Q41" s="31">
        <v>182652.90692341825</v>
      </c>
      <c r="R41" s="31">
        <v>171153.12630918768</v>
      </c>
      <c r="S41" s="31">
        <v>15369.398535940842</v>
      </c>
      <c r="T41" s="31">
        <v>230.54097803911267</v>
      </c>
      <c r="U41" s="31">
        <v>312.34584121428162</v>
      </c>
      <c r="V41" s="31">
        <v>272.68287725056337</v>
      </c>
      <c r="W41" s="31">
        <v>12.394676238661971</v>
      </c>
      <c r="X41" s="31">
        <v>0</v>
      </c>
      <c r="Y41" s="31">
        <v>0</v>
      </c>
      <c r="Z41" s="31">
        <v>-114.03102139569012</v>
      </c>
      <c r="AA41" s="31">
        <v>0</v>
      </c>
      <c r="AB41" s="31">
        <v>0</v>
      </c>
      <c r="AC41" s="31">
        <v>0</v>
      </c>
      <c r="AD41" s="31">
        <v>0</v>
      </c>
      <c r="AE41" s="62"/>
      <c r="AF41" s="40"/>
      <c r="AG41" s="41"/>
      <c r="AH41" s="41"/>
      <c r="AI41" s="41"/>
      <c r="AJ41" s="41"/>
      <c r="AK41" s="41"/>
      <c r="AL41" s="41"/>
      <c r="AM41" s="41"/>
      <c r="AN41" s="41"/>
    </row>
    <row r="42" spans="1:40" s="8" customFormat="1" ht="35.1" customHeight="1" x14ac:dyDescent="0.2">
      <c r="A42" s="75" t="s">
        <v>66</v>
      </c>
      <c r="B42" s="45" t="s">
        <v>48</v>
      </c>
      <c r="C42" s="53" t="s">
        <v>48</v>
      </c>
      <c r="D42" s="60" t="s">
        <v>48</v>
      </c>
      <c r="E42" s="60" t="s">
        <v>48</v>
      </c>
      <c r="F42" s="53" t="s">
        <v>48</v>
      </c>
      <c r="G42" s="53" t="s">
        <v>48</v>
      </c>
      <c r="H42" s="53" t="s">
        <v>48</v>
      </c>
      <c r="I42" s="35" t="s">
        <v>48</v>
      </c>
      <c r="J42" s="35" t="s">
        <v>48</v>
      </c>
      <c r="K42" s="35" t="s">
        <v>48</v>
      </c>
      <c r="L42" s="35" t="s">
        <v>48</v>
      </c>
      <c r="M42" s="35" t="s">
        <v>48</v>
      </c>
      <c r="N42" s="35" t="s">
        <v>48</v>
      </c>
      <c r="O42" s="35" t="s">
        <v>48</v>
      </c>
      <c r="P42" s="35" t="s">
        <v>48</v>
      </c>
      <c r="Q42" s="35" t="s">
        <v>48</v>
      </c>
      <c r="R42" s="35" t="s">
        <v>48</v>
      </c>
      <c r="S42" s="35" t="s">
        <v>48</v>
      </c>
      <c r="T42" s="35" t="s">
        <v>48</v>
      </c>
      <c r="U42" s="35" t="s">
        <v>48</v>
      </c>
      <c r="V42" s="35" t="s">
        <v>48</v>
      </c>
      <c r="W42" s="35" t="s">
        <v>48</v>
      </c>
      <c r="X42" s="35" t="s">
        <v>48</v>
      </c>
      <c r="Y42" s="35" t="s">
        <v>48</v>
      </c>
      <c r="Z42" s="35" t="s">
        <v>48</v>
      </c>
      <c r="AA42" s="35">
        <v>4685187.6182142254</v>
      </c>
      <c r="AB42" s="35">
        <v>4759555.6756461961</v>
      </c>
      <c r="AC42" s="35">
        <v>4675618.9281579768</v>
      </c>
      <c r="AD42" s="35">
        <v>4784568.1322958162</v>
      </c>
      <c r="AE42" s="62"/>
      <c r="AF42" s="40"/>
      <c r="AG42" s="40"/>
      <c r="AH42" s="40"/>
      <c r="AI42" s="40"/>
      <c r="AJ42" s="40"/>
      <c r="AK42" s="40"/>
      <c r="AL42" s="40"/>
      <c r="AM42" s="40"/>
      <c r="AN42" s="40"/>
    </row>
    <row r="43" spans="1:40" ht="24.95" customHeight="1" x14ac:dyDescent="0.25">
      <c r="A43" s="76" t="s">
        <v>67</v>
      </c>
      <c r="B43" s="37">
        <f>SUM(B36,B37,B38,B39,B40,B41,B42)</f>
        <v>790097</v>
      </c>
      <c r="C43" s="37">
        <f t="shared" ref="C43:AD43" si="23">SUM(C36,C37,C38,C39,C40,C41,C42)</f>
        <v>955730</v>
      </c>
      <c r="D43" s="37">
        <f t="shared" si="23"/>
        <v>1185695</v>
      </c>
      <c r="E43" s="37">
        <f t="shared" si="23"/>
        <v>1306636</v>
      </c>
      <c r="F43" s="36">
        <f t="shared" si="23"/>
        <v>1664580</v>
      </c>
      <c r="G43" s="36">
        <f t="shared" si="23"/>
        <v>2615023</v>
      </c>
      <c r="H43" s="38">
        <f t="shared" si="23"/>
        <v>3303825</v>
      </c>
      <c r="I43" s="36">
        <f t="shared" si="23"/>
        <v>3955906</v>
      </c>
      <c r="J43" s="36">
        <f t="shared" si="23"/>
        <v>4557381</v>
      </c>
      <c r="K43" s="36">
        <f t="shared" si="23"/>
        <v>4964427</v>
      </c>
      <c r="L43" s="36">
        <f t="shared" si="23"/>
        <v>5416513.1792592434</v>
      </c>
      <c r="M43" s="36">
        <f t="shared" si="23"/>
        <v>6639156.2695990819</v>
      </c>
      <c r="N43" s="36">
        <f t="shared" si="23"/>
        <v>7421505.7548481775</v>
      </c>
      <c r="O43" s="36">
        <f t="shared" si="23"/>
        <v>8196745.6538067767</v>
      </c>
      <c r="P43" s="36">
        <f t="shared" si="23"/>
        <v>8116668.6084992774</v>
      </c>
      <c r="Q43" s="36">
        <f t="shared" si="23"/>
        <v>7392898.8420893457</v>
      </c>
      <c r="R43" s="36">
        <f t="shared" si="23"/>
        <v>7442006.5493469248</v>
      </c>
      <c r="S43" s="36">
        <f t="shared" si="23"/>
        <v>6156983.5324331494</v>
      </c>
      <c r="T43" s="36">
        <f t="shared" si="23"/>
        <v>7461000.1512150494</v>
      </c>
      <c r="U43" s="36">
        <f t="shared" si="23"/>
        <v>6307090.4984890884</v>
      </c>
      <c r="V43" s="36">
        <f t="shared" si="23"/>
        <v>5583717.3617187943</v>
      </c>
      <c r="W43" s="36">
        <f t="shared" si="23"/>
        <v>5053577.2275092388</v>
      </c>
      <c r="X43" s="36">
        <f t="shared" si="23"/>
        <v>5653762.1560787223</v>
      </c>
      <c r="Y43" s="36">
        <f t="shared" si="23"/>
        <v>5647007.0575286495</v>
      </c>
      <c r="Z43" s="36">
        <f t="shared" si="23"/>
        <v>5797014.8661746811</v>
      </c>
      <c r="AA43" s="36">
        <f t="shared" si="23"/>
        <v>5641563.3157246308</v>
      </c>
      <c r="AB43" s="36">
        <f t="shared" si="23"/>
        <v>5748482.271894576</v>
      </c>
      <c r="AC43" s="36">
        <f t="shared" si="23"/>
        <v>5544485.7324881814</v>
      </c>
      <c r="AD43" s="36">
        <f t="shared" si="23"/>
        <v>4784568.1322958162</v>
      </c>
      <c r="AE43" s="48"/>
      <c r="AF43" s="48"/>
      <c r="AG43" s="42"/>
      <c r="AH43" s="42"/>
      <c r="AI43" s="42"/>
      <c r="AJ43" s="42"/>
      <c r="AK43" s="42"/>
      <c r="AL43" s="42"/>
      <c r="AM43" s="42"/>
      <c r="AN43" s="42"/>
    </row>
    <row r="44" spans="1:40" ht="24.95" customHeight="1" x14ac:dyDescent="0.25">
      <c r="A44" s="77" t="s">
        <v>58</v>
      </c>
      <c r="B44" s="58">
        <v>1663</v>
      </c>
      <c r="C44" s="60">
        <v>1720</v>
      </c>
      <c r="D44" s="60">
        <v>2967</v>
      </c>
      <c r="E44" s="60">
        <v>1624</v>
      </c>
      <c r="F44" s="60">
        <v>1363</v>
      </c>
      <c r="G44" s="60">
        <v>3694</v>
      </c>
      <c r="H44" s="60">
        <v>2975</v>
      </c>
      <c r="I44" s="60">
        <v>2643</v>
      </c>
      <c r="J44" s="60">
        <v>5553</v>
      </c>
      <c r="K44" s="60">
        <v>5379</v>
      </c>
      <c r="L44" s="60">
        <v>5726.3404222618301</v>
      </c>
      <c r="M44" s="60">
        <v>6018.8547814942522</v>
      </c>
      <c r="N44" s="60">
        <v>5949.4445945577463</v>
      </c>
      <c r="O44" s="60">
        <v>6383.2582629109147</v>
      </c>
      <c r="P44" s="60">
        <v>11722.884786526491</v>
      </c>
      <c r="Q44" s="60">
        <v>11403.102139569013</v>
      </c>
      <c r="R44" s="60">
        <v>6871.6085067141958</v>
      </c>
      <c r="S44" s="60">
        <v>3772.9394470487036</v>
      </c>
      <c r="T44" s="60">
        <v>6271.7061767629575</v>
      </c>
      <c r="U44" s="60">
        <v>7699.5728794568167</v>
      </c>
      <c r="V44" s="60">
        <v>2057.5162556178871</v>
      </c>
      <c r="W44" s="60">
        <v>689.14399886960553</v>
      </c>
      <c r="X44" s="60">
        <v>247.89352477323939</v>
      </c>
      <c r="Y44" s="60">
        <v>349.52986993026752</v>
      </c>
      <c r="Z44" s="60">
        <v>-1336.1460985277602</v>
      </c>
      <c r="AA44" s="60">
        <v>0</v>
      </c>
      <c r="AB44" s="60">
        <v>0</v>
      </c>
      <c r="AC44" s="60">
        <v>0</v>
      </c>
      <c r="AD44" s="60">
        <v>0</v>
      </c>
      <c r="AE44" s="48"/>
      <c r="AF44" s="48"/>
      <c r="AG44" s="42"/>
      <c r="AH44" s="42"/>
      <c r="AI44" s="42"/>
      <c r="AJ44" s="42"/>
      <c r="AK44" s="42"/>
      <c r="AL44" s="42"/>
      <c r="AM44" s="42"/>
      <c r="AN44" s="42"/>
    </row>
    <row r="45" spans="1:40" s="13" customFormat="1" ht="49.9" customHeight="1" x14ac:dyDescent="0.2">
      <c r="A45" s="78" t="s">
        <v>57</v>
      </c>
      <c r="B45" s="61" t="s">
        <v>48</v>
      </c>
      <c r="C45" s="61" t="s">
        <v>48</v>
      </c>
      <c r="D45" s="61" t="s">
        <v>48</v>
      </c>
      <c r="E45" s="61" t="s">
        <v>48</v>
      </c>
      <c r="F45" s="61" t="s">
        <v>48</v>
      </c>
      <c r="G45" s="61" t="s">
        <v>48</v>
      </c>
      <c r="H45" s="61" t="s">
        <v>48</v>
      </c>
      <c r="I45" s="61" t="s">
        <v>48</v>
      </c>
      <c r="J45" s="61" t="s">
        <v>48</v>
      </c>
      <c r="K45" s="61" t="s">
        <v>48</v>
      </c>
      <c r="L45" s="61">
        <v>0</v>
      </c>
      <c r="M45" s="61">
        <v>0</v>
      </c>
      <c r="N45" s="61">
        <v>0</v>
      </c>
      <c r="O45" s="61">
        <v>0</v>
      </c>
      <c r="P45" s="61">
        <v>0</v>
      </c>
      <c r="Q45" s="61">
        <v>0</v>
      </c>
      <c r="R45" s="61">
        <v>0</v>
      </c>
      <c r="S45" s="61">
        <v>0</v>
      </c>
      <c r="T45" s="61">
        <v>0</v>
      </c>
      <c r="U45" s="61">
        <v>0</v>
      </c>
      <c r="V45" s="61">
        <v>0</v>
      </c>
      <c r="W45" s="61">
        <v>24.789352477323941</v>
      </c>
      <c r="X45" s="61">
        <v>0</v>
      </c>
      <c r="Y45" s="61">
        <v>0</v>
      </c>
      <c r="Z45" s="61">
        <v>0</v>
      </c>
      <c r="AA45" s="61">
        <v>0</v>
      </c>
      <c r="AB45" s="61">
        <v>0</v>
      </c>
      <c r="AC45" s="61">
        <v>0</v>
      </c>
      <c r="AD45" s="61">
        <v>0</v>
      </c>
      <c r="AE45" s="40"/>
      <c r="AF45" s="40"/>
      <c r="AG45" s="39"/>
      <c r="AH45" s="39"/>
      <c r="AI45" s="39"/>
      <c r="AJ45" s="39"/>
      <c r="AK45" s="39"/>
      <c r="AL45" s="39"/>
      <c r="AM45" s="39"/>
      <c r="AN45" s="39"/>
    </row>
    <row r="46" spans="1:40" s="10" customFormat="1" ht="24.95" customHeight="1" x14ac:dyDescent="0.2">
      <c r="A46" s="105" t="s">
        <v>71</v>
      </c>
      <c r="B46" s="88">
        <f>SUM(B43,B44,B45)</f>
        <v>791760</v>
      </c>
      <c r="C46" s="89">
        <f t="shared" ref="C46:AD46" si="24">SUM(C43,C44,C45)</f>
        <v>957450</v>
      </c>
      <c r="D46" s="89">
        <f t="shared" si="24"/>
        <v>1188662</v>
      </c>
      <c r="E46" s="89">
        <f t="shared" si="24"/>
        <v>1308260</v>
      </c>
      <c r="F46" s="89">
        <f t="shared" si="24"/>
        <v>1665943</v>
      </c>
      <c r="G46" s="89">
        <f t="shared" si="24"/>
        <v>2618717</v>
      </c>
      <c r="H46" s="89">
        <f t="shared" si="24"/>
        <v>3306800</v>
      </c>
      <c r="I46" s="89">
        <f t="shared" si="24"/>
        <v>3958549</v>
      </c>
      <c r="J46" s="89">
        <f t="shared" si="24"/>
        <v>4562934</v>
      </c>
      <c r="K46" s="89">
        <f t="shared" si="24"/>
        <v>4969806</v>
      </c>
      <c r="L46" s="90">
        <f t="shared" si="24"/>
        <v>5422239.5196815049</v>
      </c>
      <c r="M46" s="90">
        <f t="shared" si="24"/>
        <v>6645175.1243805764</v>
      </c>
      <c r="N46" s="90">
        <f t="shared" si="24"/>
        <v>7427455.1994427349</v>
      </c>
      <c r="O46" s="90">
        <f t="shared" si="24"/>
        <v>8203128.9120696876</v>
      </c>
      <c r="P46" s="90">
        <f t="shared" si="24"/>
        <v>8128391.4932858041</v>
      </c>
      <c r="Q46" s="90">
        <f t="shared" si="24"/>
        <v>7404301.9442289146</v>
      </c>
      <c r="R46" s="90">
        <f t="shared" si="24"/>
        <v>7448878.1578536388</v>
      </c>
      <c r="S46" s="90">
        <f t="shared" si="24"/>
        <v>6160756.4718801985</v>
      </c>
      <c r="T46" s="90">
        <f t="shared" si="24"/>
        <v>7467271.8573918128</v>
      </c>
      <c r="U46" s="90">
        <f t="shared" si="24"/>
        <v>6314790.0713685453</v>
      </c>
      <c r="V46" s="89">
        <f t="shared" si="24"/>
        <v>5585774.8779744124</v>
      </c>
      <c r="W46" s="89">
        <f t="shared" si="24"/>
        <v>5054291.160860586</v>
      </c>
      <c r="X46" s="89">
        <f t="shared" si="24"/>
        <v>5654010.0496034957</v>
      </c>
      <c r="Y46" s="89">
        <f t="shared" si="24"/>
        <v>5647356.5873985793</v>
      </c>
      <c r="Z46" s="89">
        <f t="shared" si="24"/>
        <v>5795678.7200761531</v>
      </c>
      <c r="AA46" s="89">
        <f t="shared" si="24"/>
        <v>5641563.3157246308</v>
      </c>
      <c r="AB46" s="89">
        <f t="shared" si="24"/>
        <v>5748482.271894576</v>
      </c>
      <c r="AC46" s="89">
        <f t="shared" si="24"/>
        <v>5544485.7324881814</v>
      </c>
      <c r="AD46" s="89">
        <f t="shared" si="24"/>
        <v>4784568.1322958162</v>
      </c>
      <c r="AE46" s="40"/>
      <c r="AF46" s="40"/>
      <c r="AG46" s="40"/>
      <c r="AH46" s="40"/>
      <c r="AI46" s="40"/>
      <c r="AJ46" s="40"/>
      <c r="AK46" s="40"/>
      <c r="AL46" s="40"/>
      <c r="AM46" s="40"/>
      <c r="AN46" s="40"/>
    </row>
    <row r="47" spans="1:40" s="10" customFormat="1" ht="30" customHeight="1" x14ac:dyDescent="0.2">
      <c r="A47" s="79" t="s">
        <v>56</v>
      </c>
      <c r="B47" s="47"/>
      <c r="C47" s="53"/>
      <c r="D47" s="53"/>
      <c r="E47" s="53"/>
      <c r="F47" s="53"/>
      <c r="G47" s="53"/>
      <c r="H47" s="53"/>
      <c r="I47" s="53"/>
      <c r="J47" s="53"/>
      <c r="K47" s="53"/>
      <c r="L47" s="59"/>
      <c r="M47" s="59"/>
      <c r="N47" s="59"/>
      <c r="O47" s="59"/>
      <c r="P47" s="59"/>
      <c r="Q47" s="59"/>
      <c r="R47" s="59"/>
      <c r="S47" s="59"/>
      <c r="T47" s="59"/>
      <c r="U47" s="59"/>
      <c r="V47" s="8"/>
      <c r="W47" s="8"/>
      <c r="X47" s="8"/>
      <c r="Y47" s="8"/>
      <c r="Z47" s="8"/>
      <c r="AA47" s="8"/>
      <c r="AB47" s="8"/>
      <c r="AC47" s="8"/>
      <c r="AD47" s="8"/>
      <c r="AE47" s="40"/>
      <c r="AF47" s="40"/>
      <c r="AG47" s="40"/>
      <c r="AH47" s="40"/>
      <c r="AI47" s="40"/>
      <c r="AJ47" s="40"/>
      <c r="AK47" s="40"/>
      <c r="AL47" s="40"/>
      <c r="AM47" s="40"/>
      <c r="AN47" s="40"/>
    </row>
    <row r="48" spans="1:40" s="12" customFormat="1" ht="20.100000000000001" customHeight="1" x14ac:dyDescent="0.3">
      <c r="A48" s="75" t="s">
        <v>60</v>
      </c>
      <c r="B48" s="45" t="s">
        <v>48</v>
      </c>
      <c r="C48" s="53" t="s">
        <v>48</v>
      </c>
      <c r="D48" s="53" t="s">
        <v>48</v>
      </c>
      <c r="E48" s="53" t="s">
        <v>48</v>
      </c>
      <c r="F48" s="53" t="s">
        <v>48</v>
      </c>
      <c r="G48" s="53" t="s">
        <v>48</v>
      </c>
      <c r="H48" s="53" t="s">
        <v>48</v>
      </c>
      <c r="I48" s="53" t="s">
        <v>48</v>
      </c>
      <c r="J48" s="53" t="s">
        <v>48</v>
      </c>
      <c r="K48" s="53" t="s">
        <v>48</v>
      </c>
      <c r="L48" s="64" t="s">
        <v>48</v>
      </c>
      <c r="M48" s="64" t="s">
        <v>48</v>
      </c>
      <c r="N48" s="64" t="s">
        <v>48</v>
      </c>
      <c r="O48" s="64" t="s">
        <v>48</v>
      </c>
      <c r="P48" s="64" t="s">
        <v>48</v>
      </c>
      <c r="Q48" s="64" t="s">
        <v>48</v>
      </c>
      <c r="R48" s="64" t="s">
        <v>48</v>
      </c>
      <c r="S48" s="64" t="s">
        <v>48</v>
      </c>
      <c r="T48" s="64" t="s">
        <v>48</v>
      </c>
      <c r="U48" s="64" t="s">
        <v>48</v>
      </c>
      <c r="V48" s="64" t="s">
        <v>48</v>
      </c>
      <c r="W48" s="64" t="s">
        <v>48</v>
      </c>
      <c r="X48" s="64" t="s">
        <v>48</v>
      </c>
      <c r="Y48" s="64" t="s">
        <v>48</v>
      </c>
      <c r="Z48" s="64" t="s">
        <v>48</v>
      </c>
      <c r="AA48" s="59">
        <v>2238.4785287023519</v>
      </c>
      <c r="AB48" s="59">
        <v>2129.4053778021266</v>
      </c>
      <c r="AC48" s="59">
        <v>2171.5472770135771</v>
      </c>
      <c r="AD48" s="64" t="s">
        <v>48</v>
      </c>
      <c r="AE48" s="69"/>
      <c r="AF48" s="40"/>
      <c r="AG48" s="41"/>
      <c r="AH48" s="41"/>
      <c r="AI48" s="41"/>
      <c r="AJ48" s="41"/>
      <c r="AK48" s="41"/>
      <c r="AL48" s="41"/>
      <c r="AM48" s="41"/>
      <c r="AN48" s="41"/>
    </row>
    <row r="49" spans="1:40" s="8" customFormat="1" ht="20.100000000000001" customHeight="1" x14ac:dyDescent="0.2">
      <c r="A49" s="75" t="s">
        <v>61</v>
      </c>
      <c r="B49" s="45" t="s">
        <v>48</v>
      </c>
      <c r="C49" s="53" t="s">
        <v>48</v>
      </c>
      <c r="D49" s="53" t="s">
        <v>48</v>
      </c>
      <c r="E49" s="53" t="s">
        <v>48</v>
      </c>
      <c r="F49" s="53" t="s">
        <v>48</v>
      </c>
      <c r="G49" s="53" t="s">
        <v>48</v>
      </c>
      <c r="H49" s="53" t="s">
        <v>48</v>
      </c>
      <c r="I49" s="53" t="s">
        <v>48</v>
      </c>
      <c r="J49" s="53" t="s">
        <v>48</v>
      </c>
      <c r="K49" s="53" t="s">
        <v>48</v>
      </c>
      <c r="L49" s="64" t="s">
        <v>48</v>
      </c>
      <c r="M49" s="64" t="s">
        <v>48</v>
      </c>
      <c r="N49" s="64" t="s">
        <v>48</v>
      </c>
      <c r="O49" s="64" t="s">
        <v>48</v>
      </c>
      <c r="P49" s="64" t="s">
        <v>48</v>
      </c>
      <c r="Q49" s="64" t="s">
        <v>48</v>
      </c>
      <c r="R49" s="64" t="s">
        <v>48</v>
      </c>
      <c r="S49" s="64" t="s">
        <v>48</v>
      </c>
      <c r="T49" s="64" t="s">
        <v>48</v>
      </c>
      <c r="U49" s="64" t="s">
        <v>48</v>
      </c>
      <c r="V49" s="64" t="s">
        <v>48</v>
      </c>
      <c r="W49" s="64" t="s">
        <v>48</v>
      </c>
      <c r="X49" s="64" t="s">
        <v>48</v>
      </c>
      <c r="Y49" s="64" t="s">
        <v>48</v>
      </c>
      <c r="Z49" s="64" t="s">
        <v>48</v>
      </c>
      <c r="AA49" s="59">
        <v>23284.638781950373</v>
      </c>
      <c r="AB49" s="59">
        <v>22766.541315174305</v>
      </c>
      <c r="AC49" s="59">
        <v>22310.417229591545</v>
      </c>
      <c r="AD49" s="64" t="s">
        <v>48</v>
      </c>
      <c r="AE49" s="69"/>
      <c r="AF49" s="40"/>
      <c r="AG49" s="40"/>
      <c r="AH49" s="40"/>
      <c r="AI49" s="40"/>
      <c r="AJ49" s="40"/>
      <c r="AK49" s="40"/>
      <c r="AL49" s="40"/>
      <c r="AM49" s="40"/>
      <c r="AN49" s="40"/>
    </row>
    <row r="50" spans="1:40" s="8" customFormat="1" ht="20.100000000000001" customHeight="1" x14ac:dyDescent="0.2">
      <c r="A50" s="75" t="s">
        <v>62</v>
      </c>
      <c r="B50" s="45" t="s">
        <v>48</v>
      </c>
      <c r="C50" s="55" t="s">
        <v>48</v>
      </c>
      <c r="D50" s="55" t="s">
        <v>48</v>
      </c>
      <c r="E50" s="55" t="s">
        <v>48</v>
      </c>
      <c r="F50" s="55" t="s">
        <v>48</v>
      </c>
      <c r="G50" s="55" t="s">
        <v>48</v>
      </c>
      <c r="H50" s="55" t="s">
        <v>48</v>
      </c>
      <c r="I50" s="55" t="s">
        <v>48</v>
      </c>
      <c r="J50" s="55" t="s">
        <v>48</v>
      </c>
      <c r="K50" s="55" t="s">
        <v>48</v>
      </c>
      <c r="L50" s="64" t="s">
        <v>48</v>
      </c>
      <c r="M50" s="64" t="s">
        <v>48</v>
      </c>
      <c r="N50" s="64" t="s">
        <v>48</v>
      </c>
      <c r="O50" s="64" t="s">
        <v>48</v>
      </c>
      <c r="P50" s="64" t="s">
        <v>48</v>
      </c>
      <c r="Q50" s="64" t="s">
        <v>48</v>
      </c>
      <c r="R50" s="64" t="s">
        <v>48</v>
      </c>
      <c r="S50" s="64" t="s">
        <v>48</v>
      </c>
      <c r="T50" s="64" t="s">
        <v>48</v>
      </c>
      <c r="U50" s="64" t="s">
        <v>48</v>
      </c>
      <c r="V50" s="64" t="s">
        <v>48</v>
      </c>
      <c r="W50" s="64" t="s">
        <v>48</v>
      </c>
      <c r="X50" s="64" t="s">
        <v>48</v>
      </c>
      <c r="Y50" s="64" t="s">
        <v>48</v>
      </c>
      <c r="Z50" s="64" t="s">
        <v>48</v>
      </c>
      <c r="AA50" s="59">
        <v>0</v>
      </c>
      <c r="AB50" s="59">
        <v>775.90673254023932</v>
      </c>
      <c r="AC50" s="59">
        <v>0</v>
      </c>
      <c r="AD50" s="59">
        <v>0</v>
      </c>
      <c r="AE50" s="62"/>
      <c r="AF50" s="40"/>
      <c r="AG50" s="40"/>
      <c r="AH50" s="40"/>
      <c r="AI50" s="40"/>
      <c r="AJ50" s="40"/>
      <c r="AK50" s="40"/>
      <c r="AL50" s="40"/>
      <c r="AM50" s="40"/>
      <c r="AN50" s="40"/>
    </row>
    <row r="51" spans="1:40" s="7" customFormat="1" ht="20.100000000000001" customHeight="1" x14ac:dyDescent="0.3">
      <c r="A51" s="75" t="s">
        <v>63</v>
      </c>
      <c r="B51" s="45" t="s">
        <v>48</v>
      </c>
      <c r="C51" s="56" t="s">
        <v>48</v>
      </c>
      <c r="D51" s="55" t="s">
        <v>48</v>
      </c>
      <c r="E51" s="55" t="s">
        <v>48</v>
      </c>
      <c r="F51" s="55" t="s">
        <v>48</v>
      </c>
      <c r="G51" s="55" t="s">
        <v>48</v>
      </c>
      <c r="H51" s="55" t="s">
        <v>48</v>
      </c>
      <c r="I51" s="55" t="s">
        <v>48</v>
      </c>
      <c r="J51" s="55" t="s">
        <v>48</v>
      </c>
      <c r="K51" s="55" t="s">
        <v>48</v>
      </c>
      <c r="L51" s="64" t="s">
        <v>48</v>
      </c>
      <c r="M51" s="64" t="s">
        <v>48</v>
      </c>
      <c r="N51" s="64" t="s">
        <v>48</v>
      </c>
      <c r="O51" s="64" t="s">
        <v>48</v>
      </c>
      <c r="P51" s="64" t="s">
        <v>48</v>
      </c>
      <c r="Q51" s="64" t="s">
        <v>48</v>
      </c>
      <c r="R51" s="64" t="s">
        <v>48</v>
      </c>
      <c r="S51" s="64" t="s">
        <v>48</v>
      </c>
      <c r="T51" s="64" t="s">
        <v>48</v>
      </c>
      <c r="U51" s="64" t="s">
        <v>48</v>
      </c>
      <c r="V51" s="64" t="s">
        <v>48</v>
      </c>
      <c r="W51" s="64" t="s">
        <v>48</v>
      </c>
      <c r="X51" s="64" t="s">
        <v>48</v>
      </c>
      <c r="Y51" s="64" t="s">
        <v>48</v>
      </c>
      <c r="Z51" s="64" t="s">
        <v>48</v>
      </c>
      <c r="AA51" s="59">
        <v>0</v>
      </c>
      <c r="AB51" s="59">
        <v>0</v>
      </c>
      <c r="AC51" s="59">
        <v>0</v>
      </c>
      <c r="AD51" s="59">
        <v>0</v>
      </c>
      <c r="AE51" s="62"/>
      <c r="AF51" s="40"/>
      <c r="AG51" s="39"/>
      <c r="AH51" s="39"/>
      <c r="AI51" s="39"/>
      <c r="AJ51" s="39"/>
      <c r="AK51" s="39"/>
      <c r="AL51" s="39"/>
      <c r="AM51" s="39"/>
      <c r="AN51" s="39"/>
    </row>
    <row r="52" spans="1:40" s="7" customFormat="1" ht="20.100000000000001" customHeight="1" x14ac:dyDescent="0.3">
      <c r="A52" s="75" t="s">
        <v>64</v>
      </c>
      <c r="B52" s="45" t="s">
        <v>48</v>
      </c>
      <c r="C52" s="56" t="s">
        <v>48</v>
      </c>
      <c r="D52" s="55" t="s">
        <v>48</v>
      </c>
      <c r="E52" s="55" t="s">
        <v>48</v>
      </c>
      <c r="F52" s="55" t="s">
        <v>48</v>
      </c>
      <c r="G52" s="55" t="s">
        <v>48</v>
      </c>
      <c r="H52" s="55" t="s">
        <v>48</v>
      </c>
      <c r="I52" s="55" t="s">
        <v>48</v>
      </c>
      <c r="J52" s="55" t="s">
        <v>48</v>
      </c>
      <c r="K52" s="55" t="s">
        <v>48</v>
      </c>
      <c r="L52" s="64" t="s">
        <v>48</v>
      </c>
      <c r="M52" s="64" t="s">
        <v>48</v>
      </c>
      <c r="N52" s="64" t="s">
        <v>48</v>
      </c>
      <c r="O52" s="64" t="s">
        <v>48</v>
      </c>
      <c r="P52" s="64" t="s">
        <v>48</v>
      </c>
      <c r="Q52" s="64" t="s">
        <v>48</v>
      </c>
      <c r="R52" s="64" t="s">
        <v>48</v>
      </c>
      <c r="S52" s="64" t="s">
        <v>48</v>
      </c>
      <c r="T52" s="64" t="s">
        <v>48</v>
      </c>
      <c r="U52" s="64" t="s">
        <v>48</v>
      </c>
      <c r="V52" s="64" t="s">
        <v>48</v>
      </c>
      <c r="W52" s="64" t="s">
        <v>48</v>
      </c>
      <c r="X52" s="64" t="s">
        <v>48</v>
      </c>
      <c r="Y52" s="64" t="s">
        <v>48</v>
      </c>
      <c r="Z52" s="64" t="s">
        <v>48</v>
      </c>
      <c r="AA52" s="59">
        <v>0</v>
      </c>
      <c r="AB52" s="59">
        <v>0</v>
      </c>
      <c r="AC52" s="59">
        <v>0</v>
      </c>
      <c r="AD52" s="59">
        <v>0</v>
      </c>
      <c r="AE52" s="62"/>
      <c r="AF52" s="40"/>
      <c r="AG52" s="39"/>
      <c r="AH52" s="39"/>
      <c r="AI52" s="39"/>
      <c r="AJ52" s="39"/>
      <c r="AK52" s="39"/>
      <c r="AL52" s="39"/>
      <c r="AM52" s="39"/>
      <c r="AN52" s="39"/>
    </row>
    <row r="53" spans="1:40" ht="20.100000000000001" customHeight="1" x14ac:dyDescent="0.25">
      <c r="A53" s="75" t="s">
        <v>65</v>
      </c>
      <c r="B53" s="45" t="s">
        <v>48</v>
      </c>
      <c r="C53" s="53" t="s">
        <v>48</v>
      </c>
      <c r="D53" s="53" t="s">
        <v>48</v>
      </c>
      <c r="E53" s="53" t="s">
        <v>48</v>
      </c>
      <c r="F53" s="53" t="s">
        <v>48</v>
      </c>
      <c r="G53" s="53" t="s">
        <v>48</v>
      </c>
      <c r="H53" s="53" t="s">
        <v>48</v>
      </c>
      <c r="I53" s="53" t="s">
        <v>48</v>
      </c>
      <c r="J53" s="53" t="s">
        <v>48</v>
      </c>
      <c r="K53" s="53" t="s">
        <v>48</v>
      </c>
      <c r="L53" s="64" t="s">
        <v>48</v>
      </c>
      <c r="M53" s="64" t="s">
        <v>48</v>
      </c>
      <c r="N53" s="64" t="s">
        <v>48</v>
      </c>
      <c r="O53" s="64" t="s">
        <v>48</v>
      </c>
      <c r="P53" s="64" t="s">
        <v>48</v>
      </c>
      <c r="Q53" s="64" t="s">
        <v>48</v>
      </c>
      <c r="R53" s="64" t="s">
        <v>48</v>
      </c>
      <c r="S53" s="64" t="s">
        <v>48</v>
      </c>
      <c r="T53" s="64" t="s">
        <v>48</v>
      </c>
      <c r="U53" s="64" t="s">
        <v>48</v>
      </c>
      <c r="V53" s="64" t="s">
        <v>48</v>
      </c>
      <c r="W53" s="64" t="s">
        <v>48</v>
      </c>
      <c r="X53" s="64" t="s">
        <v>48</v>
      </c>
      <c r="Y53" s="64" t="s">
        <v>48</v>
      </c>
      <c r="Z53" s="64" t="s">
        <v>48</v>
      </c>
      <c r="AA53" s="59">
        <v>0</v>
      </c>
      <c r="AB53" s="59">
        <v>0</v>
      </c>
      <c r="AC53" s="59">
        <v>0</v>
      </c>
      <c r="AD53" s="59">
        <v>0</v>
      </c>
      <c r="AE53" s="68"/>
      <c r="AF53" s="48"/>
      <c r="AG53" s="42"/>
      <c r="AH53" s="42"/>
      <c r="AI53" s="42"/>
      <c r="AJ53" s="42"/>
      <c r="AK53" s="42"/>
      <c r="AL53" s="42"/>
      <c r="AM53" s="42"/>
      <c r="AN53" s="42"/>
    </row>
    <row r="54" spans="1:40" ht="20.100000000000001" customHeight="1" x14ac:dyDescent="0.25">
      <c r="A54" s="75" t="s">
        <v>66</v>
      </c>
      <c r="B54" s="45" t="s">
        <v>48</v>
      </c>
      <c r="C54" s="55" t="s">
        <v>48</v>
      </c>
      <c r="D54" s="55" t="s">
        <v>48</v>
      </c>
      <c r="E54" s="55" t="s">
        <v>48</v>
      </c>
      <c r="F54" s="55" t="s">
        <v>48</v>
      </c>
      <c r="G54" s="55" t="s">
        <v>48</v>
      </c>
      <c r="H54" s="55" t="s">
        <v>48</v>
      </c>
      <c r="I54" s="55" t="s">
        <v>48</v>
      </c>
      <c r="J54" s="55" t="s">
        <v>48</v>
      </c>
      <c r="K54" s="55" t="s">
        <v>48</v>
      </c>
      <c r="L54" s="64" t="s">
        <v>48</v>
      </c>
      <c r="M54" s="64" t="s">
        <v>48</v>
      </c>
      <c r="N54" s="64" t="s">
        <v>48</v>
      </c>
      <c r="O54" s="64" t="s">
        <v>48</v>
      </c>
      <c r="P54" s="64" t="s">
        <v>48</v>
      </c>
      <c r="Q54" s="64" t="s">
        <v>48</v>
      </c>
      <c r="R54" s="64" t="s">
        <v>48</v>
      </c>
      <c r="S54" s="64" t="s">
        <v>48</v>
      </c>
      <c r="T54" s="64" t="s">
        <v>48</v>
      </c>
      <c r="U54" s="64" t="s">
        <v>48</v>
      </c>
      <c r="V54" s="64" t="s">
        <v>48</v>
      </c>
      <c r="W54" s="64" t="s">
        <v>48</v>
      </c>
      <c r="X54" s="64" t="s">
        <v>48</v>
      </c>
      <c r="Y54" s="64" t="s">
        <v>48</v>
      </c>
      <c r="Z54" s="64" t="s">
        <v>48</v>
      </c>
      <c r="AA54" s="59">
        <v>2349876.9208649499</v>
      </c>
      <c r="AB54" s="59">
        <v>2860021.9633662952</v>
      </c>
      <c r="AC54" s="59">
        <v>3238976.7946871463</v>
      </c>
      <c r="AD54" s="59">
        <v>2844117.1148168435</v>
      </c>
      <c r="AE54" s="68"/>
      <c r="AF54" s="48"/>
      <c r="AG54" s="42"/>
      <c r="AH54" s="42"/>
      <c r="AI54" s="42"/>
      <c r="AJ54" s="42"/>
      <c r="AK54" s="42"/>
      <c r="AL54" s="42"/>
      <c r="AM54" s="42"/>
      <c r="AN54" s="42"/>
    </row>
    <row r="55" spans="1:40" ht="20.100000000000001" customHeight="1" x14ac:dyDescent="0.25">
      <c r="A55" s="76" t="s">
        <v>67</v>
      </c>
      <c r="B55" s="54" t="s">
        <v>48</v>
      </c>
      <c r="C55" s="57" t="s">
        <v>48</v>
      </c>
      <c r="D55" s="57" t="s">
        <v>48</v>
      </c>
      <c r="E55" s="57" t="s">
        <v>48</v>
      </c>
      <c r="F55" s="57" t="s">
        <v>48</v>
      </c>
      <c r="G55" s="57" t="s">
        <v>48</v>
      </c>
      <c r="H55" s="57" t="s">
        <v>48</v>
      </c>
      <c r="I55" s="57" t="s">
        <v>48</v>
      </c>
      <c r="J55" s="57" t="s">
        <v>48</v>
      </c>
      <c r="K55" s="57" t="s">
        <v>48</v>
      </c>
      <c r="L55" s="37"/>
      <c r="M55" s="37"/>
      <c r="N55" s="37"/>
      <c r="O55" s="37"/>
      <c r="P55" s="37"/>
      <c r="Q55" s="37"/>
      <c r="R55" s="37"/>
      <c r="S55" s="37"/>
      <c r="T55" s="37"/>
      <c r="U55" s="37"/>
      <c r="V55" s="44"/>
      <c r="W55" s="44"/>
      <c r="X55" s="44"/>
      <c r="Y55" s="44"/>
      <c r="Z55" s="44"/>
      <c r="AA55" s="37">
        <f>SUM(AA48:AA54)</f>
        <v>2375400.0381756024</v>
      </c>
      <c r="AB55" s="37">
        <f t="shared" ref="AB55:AD55" si="25">SUM(AB48:AB54)</f>
        <v>2885693.816791812</v>
      </c>
      <c r="AC55" s="37">
        <f t="shared" si="25"/>
        <v>3263458.7591937515</v>
      </c>
      <c r="AD55" s="37">
        <f t="shared" si="25"/>
        <v>2844117.1148168435</v>
      </c>
      <c r="AE55" s="48"/>
      <c r="AF55" s="48"/>
      <c r="AG55" s="42"/>
      <c r="AH55" s="42"/>
      <c r="AI55" s="42"/>
      <c r="AJ55" s="42"/>
      <c r="AK55" s="42"/>
      <c r="AL55" s="42"/>
      <c r="AM55" s="42"/>
      <c r="AN55" s="42"/>
    </row>
    <row r="56" spans="1:40" ht="20.100000000000001" customHeight="1" x14ac:dyDescent="0.25">
      <c r="A56" s="77" t="s">
        <v>58</v>
      </c>
      <c r="B56" s="45" t="s">
        <v>48</v>
      </c>
      <c r="C56" s="55" t="s">
        <v>48</v>
      </c>
      <c r="D56" s="55" t="s">
        <v>48</v>
      </c>
      <c r="E56" s="55" t="s">
        <v>48</v>
      </c>
      <c r="F56" s="55" t="s">
        <v>48</v>
      </c>
      <c r="G56" s="55" t="s">
        <v>48</v>
      </c>
      <c r="H56" s="55" t="s">
        <v>48</v>
      </c>
      <c r="I56" s="55" t="s">
        <v>48</v>
      </c>
      <c r="J56" s="55" t="s">
        <v>48</v>
      </c>
      <c r="K56" s="55" t="s">
        <v>48</v>
      </c>
      <c r="L56" s="35" t="s">
        <v>48</v>
      </c>
      <c r="M56" s="35" t="s">
        <v>48</v>
      </c>
      <c r="N56" s="35" t="s">
        <v>48</v>
      </c>
      <c r="O56" s="35" t="s">
        <v>48</v>
      </c>
      <c r="P56" s="35" t="s">
        <v>48</v>
      </c>
      <c r="Q56" s="35" t="s">
        <v>48</v>
      </c>
      <c r="R56" s="35" t="s">
        <v>48</v>
      </c>
      <c r="S56" s="35" t="s">
        <v>48</v>
      </c>
      <c r="T56" s="35" t="s">
        <v>48</v>
      </c>
      <c r="U56" s="35" t="s">
        <v>48</v>
      </c>
      <c r="V56" s="63" t="s">
        <v>48</v>
      </c>
      <c r="W56" s="63" t="s">
        <v>48</v>
      </c>
      <c r="X56" s="63" t="s">
        <v>48</v>
      </c>
      <c r="Y56" s="63" t="s">
        <v>48</v>
      </c>
      <c r="Z56" s="63" t="s">
        <v>48</v>
      </c>
      <c r="AA56" s="8">
        <v>0</v>
      </c>
      <c r="AB56" s="8">
        <v>0</v>
      </c>
      <c r="AC56" s="8">
        <v>0</v>
      </c>
      <c r="AD56" s="8">
        <v>0</v>
      </c>
      <c r="AE56" s="48"/>
      <c r="AF56" s="48"/>
      <c r="AG56" s="42"/>
      <c r="AH56" s="42"/>
      <c r="AI56" s="42"/>
      <c r="AJ56" s="42"/>
      <c r="AK56" s="42"/>
      <c r="AL56" s="42"/>
      <c r="AM56" s="42"/>
      <c r="AN56" s="42"/>
    </row>
    <row r="57" spans="1:40" ht="49.9" customHeight="1" x14ac:dyDescent="0.25">
      <c r="A57" s="78" t="s">
        <v>57</v>
      </c>
      <c r="B57" s="45" t="s">
        <v>48</v>
      </c>
      <c r="C57" s="55" t="s">
        <v>48</v>
      </c>
      <c r="D57" s="55" t="s">
        <v>48</v>
      </c>
      <c r="E57" s="55" t="s">
        <v>48</v>
      </c>
      <c r="F57" s="55" t="s">
        <v>48</v>
      </c>
      <c r="G57" s="55" t="s">
        <v>48</v>
      </c>
      <c r="H57" s="55" t="s">
        <v>48</v>
      </c>
      <c r="I57" s="55" t="s">
        <v>48</v>
      </c>
      <c r="J57" s="55" t="s">
        <v>48</v>
      </c>
      <c r="K57" s="55" t="s">
        <v>48</v>
      </c>
      <c r="L57" s="35" t="s">
        <v>48</v>
      </c>
      <c r="M57" s="35" t="s">
        <v>48</v>
      </c>
      <c r="N57" s="35" t="s">
        <v>48</v>
      </c>
      <c r="O57" s="35" t="s">
        <v>48</v>
      </c>
      <c r="P57" s="35" t="s">
        <v>48</v>
      </c>
      <c r="Q57" s="35" t="s">
        <v>48</v>
      </c>
      <c r="R57" s="35" t="s">
        <v>48</v>
      </c>
      <c r="S57" s="35" t="s">
        <v>48</v>
      </c>
      <c r="T57" s="35" t="s">
        <v>48</v>
      </c>
      <c r="U57" s="35" t="s">
        <v>48</v>
      </c>
      <c r="V57" s="63" t="s">
        <v>48</v>
      </c>
      <c r="W57" s="63" t="s">
        <v>48</v>
      </c>
      <c r="X57" s="63" t="s">
        <v>48</v>
      </c>
      <c r="Y57" s="63" t="s">
        <v>48</v>
      </c>
      <c r="Z57" s="63" t="s">
        <v>48</v>
      </c>
      <c r="AA57" s="8">
        <v>0</v>
      </c>
      <c r="AB57" s="8">
        <v>0</v>
      </c>
      <c r="AC57" s="8">
        <v>0</v>
      </c>
      <c r="AD57" s="8">
        <v>0</v>
      </c>
      <c r="AE57" s="48"/>
      <c r="AF57" s="48"/>
      <c r="AG57" s="42"/>
      <c r="AH57" s="42"/>
      <c r="AI57" s="42"/>
      <c r="AJ57" s="42"/>
      <c r="AK57" s="42"/>
      <c r="AL57" s="42"/>
      <c r="AM57" s="42"/>
      <c r="AN57" s="42"/>
    </row>
    <row r="58" spans="1:40" ht="20.100000000000001" customHeight="1" x14ac:dyDescent="0.25">
      <c r="A58" s="105" t="s">
        <v>72</v>
      </c>
      <c r="B58" s="84" t="s">
        <v>48</v>
      </c>
      <c r="C58" s="85" t="s">
        <v>48</v>
      </c>
      <c r="D58" s="85" t="s">
        <v>48</v>
      </c>
      <c r="E58" s="85" t="s">
        <v>48</v>
      </c>
      <c r="F58" s="85" t="s">
        <v>48</v>
      </c>
      <c r="G58" s="85" t="s">
        <v>48</v>
      </c>
      <c r="H58" s="85" t="s">
        <v>48</v>
      </c>
      <c r="I58" s="85" t="s">
        <v>48</v>
      </c>
      <c r="J58" s="85" t="s">
        <v>48</v>
      </c>
      <c r="K58" s="85" t="s">
        <v>48</v>
      </c>
      <c r="L58" s="86" t="s">
        <v>48</v>
      </c>
      <c r="M58" s="86" t="s">
        <v>48</v>
      </c>
      <c r="N58" s="86" t="s">
        <v>48</v>
      </c>
      <c r="O58" s="86" t="s">
        <v>48</v>
      </c>
      <c r="P58" s="86" t="s">
        <v>48</v>
      </c>
      <c r="Q58" s="86" t="s">
        <v>48</v>
      </c>
      <c r="R58" s="86" t="s">
        <v>48</v>
      </c>
      <c r="S58" s="86" t="s">
        <v>48</v>
      </c>
      <c r="T58" s="86" t="s">
        <v>48</v>
      </c>
      <c r="U58" s="86" t="s">
        <v>48</v>
      </c>
      <c r="V58" s="87"/>
      <c r="W58" s="87"/>
      <c r="X58" s="87"/>
      <c r="Y58" s="87"/>
      <c r="Z58" s="87"/>
      <c r="AA58" s="87"/>
      <c r="AB58" s="87"/>
      <c r="AC58" s="87"/>
      <c r="AD58" s="87"/>
      <c r="AE58" s="48"/>
      <c r="AF58" s="48"/>
      <c r="AG58" s="42"/>
      <c r="AH58" s="42"/>
      <c r="AI58" s="42"/>
      <c r="AJ58" s="42"/>
      <c r="AK58" s="42"/>
      <c r="AL58" s="42"/>
      <c r="AM58" s="42"/>
      <c r="AN58" s="42"/>
    </row>
    <row r="59" spans="1:40" ht="20.100000000000001" customHeight="1" x14ac:dyDescent="0.25">
      <c r="A59" s="104" t="s">
        <v>73</v>
      </c>
      <c r="B59" s="80">
        <f t="shared" ref="B59:Z59" si="26">SUM(B22,B34,B46,B58)</f>
        <v>4455841</v>
      </c>
      <c r="C59" s="32">
        <f t="shared" si="26"/>
        <v>5136066</v>
      </c>
      <c r="D59" s="81">
        <f t="shared" si="26"/>
        <v>5902554</v>
      </c>
      <c r="E59" s="82">
        <f t="shared" si="26"/>
        <v>6824601</v>
      </c>
      <c r="F59" s="32">
        <f t="shared" si="26"/>
        <v>8444206</v>
      </c>
      <c r="G59" s="83">
        <f t="shared" si="26"/>
        <v>10627196</v>
      </c>
      <c r="H59" s="83">
        <f t="shared" si="26"/>
        <v>12124760</v>
      </c>
      <c r="I59" s="83">
        <f t="shared" si="26"/>
        <v>13641749</v>
      </c>
      <c r="J59" s="83">
        <f t="shared" si="26"/>
        <v>14732397</v>
      </c>
      <c r="K59" s="83">
        <f t="shared" si="26"/>
        <v>15867441</v>
      </c>
      <c r="L59" s="83">
        <f t="shared" si="26"/>
        <v>17143198.173520509</v>
      </c>
      <c r="M59" s="83">
        <f t="shared" si="26"/>
        <v>19294817.290077567</v>
      </c>
      <c r="N59" s="83">
        <f t="shared" si="26"/>
        <v>21347132.73954571</v>
      </c>
      <c r="O59" s="83">
        <f t="shared" si="26"/>
        <v>22989833.886549048</v>
      </c>
      <c r="P59" s="83">
        <f t="shared" si="26"/>
        <v>24651603.003477946</v>
      </c>
      <c r="Q59" s="83">
        <f t="shared" si="26"/>
        <v>25523003.279631332</v>
      </c>
      <c r="R59" s="83">
        <f t="shared" si="26"/>
        <v>26761861.085426584</v>
      </c>
      <c r="S59" s="83">
        <f t="shared" si="26"/>
        <v>26698162.365300853</v>
      </c>
      <c r="T59" s="83">
        <f t="shared" si="26"/>
        <v>28658420.075409207</v>
      </c>
      <c r="U59" s="83">
        <f t="shared" si="26"/>
        <v>29458342.732629482</v>
      </c>
      <c r="V59" s="83">
        <f t="shared" si="26"/>
        <v>30712562.500154935</v>
      </c>
      <c r="W59" s="83">
        <f t="shared" si="26"/>
        <v>32633923.237291116</v>
      </c>
      <c r="X59" s="83">
        <f t="shared" si="26"/>
        <v>34621456.671930268</v>
      </c>
      <c r="Y59" s="83">
        <f t="shared" si="26"/>
        <v>35191817.530534282</v>
      </c>
      <c r="Z59" s="83">
        <f t="shared" si="26"/>
        <v>37721213.984169513</v>
      </c>
      <c r="AA59" s="83">
        <f>SUM(AA22,AA34,AA46,AA55,AA58)</f>
        <v>37321098.996626176</v>
      </c>
      <c r="AB59" s="83">
        <f>SUM(AB22,AB34,AB46,AB55,AB58)</f>
        <v>40781003.102380022</v>
      </c>
      <c r="AC59" s="83">
        <f>SUM(AC22,AC34,AC46,AC55,AC58)</f>
        <v>39111038.471367061</v>
      </c>
      <c r="AD59" s="83">
        <f>SUM(AD22,AD34,AD46,AD55,AD58)</f>
        <v>37925453.349492691</v>
      </c>
      <c r="AE59" s="51"/>
      <c r="AF59" s="51"/>
    </row>
    <row r="60" spans="1:40" ht="20.100000000000001" customHeight="1" x14ac:dyDescent="0.25">
      <c r="B60" s="9"/>
      <c r="C60" s="9"/>
      <c r="D60" s="46"/>
      <c r="E60" s="49"/>
      <c r="F60" s="43"/>
      <c r="G60" s="50"/>
      <c r="H60" s="8"/>
      <c r="I60" s="8"/>
      <c r="J60" s="8"/>
      <c r="K60" s="8"/>
      <c r="L60" s="8"/>
      <c r="M60" s="8"/>
      <c r="N60" s="8"/>
      <c r="O60" s="8"/>
      <c r="P60" s="8"/>
      <c r="Q60" s="8"/>
      <c r="R60" s="8"/>
      <c r="S60" s="8"/>
      <c r="T60" s="8"/>
      <c r="U60" s="8"/>
      <c r="V60" s="8"/>
      <c r="W60" s="8"/>
      <c r="X60" s="8"/>
      <c r="Y60" s="8"/>
      <c r="Z60" s="8"/>
      <c r="AA60" s="8"/>
      <c r="AB60" s="8"/>
      <c r="AC60" s="8"/>
      <c r="AD60" s="8"/>
      <c r="AE60" s="51"/>
      <c r="AF60" s="51"/>
    </row>
    <row r="61" spans="1:40" ht="20.100000000000001" customHeight="1" x14ac:dyDescent="0.25">
      <c r="B61" s="1"/>
      <c r="C61" s="1"/>
      <c r="D61" s="25"/>
      <c r="E61"/>
      <c r="F61" s="4"/>
      <c r="G61" s="5"/>
      <c r="V61" s="70" t="s">
        <v>106</v>
      </c>
    </row>
    <row r="62" spans="1:40" ht="20.100000000000001" customHeight="1" x14ac:dyDescent="0.25">
      <c r="B62" s="1"/>
      <c r="C62" s="1"/>
      <c r="D62" s="25"/>
      <c r="E62"/>
      <c r="F62" s="4"/>
      <c r="G62" s="5"/>
      <c r="V62" s="70" t="s">
        <v>104</v>
      </c>
    </row>
    <row r="63" spans="1:40" ht="36" customHeight="1" x14ac:dyDescent="0.25">
      <c r="B63" s="1"/>
      <c r="C63" s="1"/>
      <c r="D63" s="25"/>
      <c r="E63"/>
      <c r="F63" s="4"/>
      <c r="G63" s="5"/>
      <c r="V63" s="160" t="s">
        <v>105</v>
      </c>
      <c r="W63" s="161"/>
      <c r="X63" s="161"/>
      <c r="Y63" s="161"/>
      <c r="Z63" s="161"/>
      <c r="AA63" s="161"/>
      <c r="AB63" s="161"/>
      <c r="AC63" s="161"/>
      <c r="AD63" s="161"/>
    </row>
    <row r="64" spans="1:40" ht="36" customHeight="1" x14ac:dyDescent="0.25">
      <c r="B64" s="1"/>
      <c r="C64" s="1"/>
      <c r="D64" s="25"/>
      <c r="E64"/>
      <c r="F64" s="4"/>
      <c r="G64" s="5"/>
      <c r="V64" s="160" t="s">
        <v>107</v>
      </c>
      <c r="W64" s="161"/>
      <c r="X64" s="161"/>
      <c r="Y64" s="161"/>
      <c r="Z64" s="161"/>
      <c r="AA64" s="161"/>
      <c r="AB64" s="161"/>
      <c r="AC64" s="161"/>
      <c r="AD64" s="161"/>
    </row>
    <row r="65" spans="2:30" ht="20.100000000000001" hidden="1" customHeight="1" x14ac:dyDescent="0.25">
      <c r="B65" s="1"/>
      <c r="C65" s="1"/>
      <c r="D65" s="25"/>
      <c r="E65"/>
      <c r="F65" s="4"/>
      <c r="G65" s="5"/>
      <c r="V65" s="162" t="s">
        <v>50</v>
      </c>
      <c r="W65" s="163"/>
      <c r="X65" s="163"/>
      <c r="Y65" s="163"/>
      <c r="Z65" s="163"/>
      <c r="AA65" s="163"/>
      <c r="AB65" s="163"/>
      <c r="AC65" s="163"/>
      <c r="AD65" s="163"/>
    </row>
    <row r="66" spans="2:30" ht="20.100000000000001" hidden="1" customHeight="1" x14ac:dyDescent="0.25">
      <c r="B66" s="1"/>
      <c r="C66" s="1"/>
      <c r="D66" s="25"/>
      <c r="E66"/>
      <c r="F66" s="4"/>
      <c r="G66" s="5"/>
      <c r="V66" s="162" t="s">
        <v>51</v>
      </c>
      <c r="W66" s="163"/>
      <c r="X66" s="163"/>
      <c r="Y66" s="163"/>
      <c r="Z66" s="163"/>
      <c r="AA66" s="163"/>
      <c r="AB66" s="163"/>
      <c r="AC66" s="163"/>
      <c r="AD66" s="163"/>
    </row>
    <row r="67" spans="2:30" ht="36" hidden="1" customHeight="1" x14ac:dyDescent="0.25">
      <c r="B67" s="1"/>
      <c r="C67" s="1"/>
      <c r="D67" s="25"/>
      <c r="E67"/>
      <c r="F67" s="4"/>
      <c r="G67" s="5"/>
      <c r="V67" s="160" t="s">
        <v>52</v>
      </c>
      <c r="W67" s="161"/>
      <c r="X67" s="161"/>
      <c r="Y67" s="161"/>
      <c r="Z67" s="161"/>
      <c r="AA67" s="161"/>
      <c r="AB67" s="161"/>
      <c r="AC67" s="161"/>
      <c r="AD67" s="161"/>
    </row>
    <row r="68" spans="2:30" ht="36" hidden="1" customHeight="1" x14ac:dyDescent="0.25">
      <c r="B68" s="1"/>
      <c r="C68" s="1"/>
      <c r="D68" s="25"/>
      <c r="E68"/>
      <c r="F68" s="4"/>
      <c r="G68" s="5"/>
      <c r="V68" s="160" t="s">
        <v>53</v>
      </c>
      <c r="W68" s="161"/>
      <c r="X68" s="161"/>
      <c r="Y68" s="161"/>
      <c r="Z68" s="161"/>
      <c r="AA68" s="161"/>
      <c r="AB68" s="161"/>
      <c r="AC68" s="161"/>
      <c r="AD68" s="161"/>
    </row>
    <row r="69" spans="2:30" ht="20.100000000000001" customHeight="1" x14ac:dyDescent="0.25">
      <c r="B69" s="1"/>
      <c r="C69" s="1"/>
      <c r="D69" s="25"/>
      <c r="E69"/>
      <c r="F69" s="4"/>
      <c r="G69" s="5"/>
    </row>
    <row r="70" spans="2:30" ht="20.100000000000001" customHeight="1" x14ac:dyDescent="0.25">
      <c r="B70" s="1"/>
      <c r="C70" s="1"/>
      <c r="D70" s="1"/>
      <c r="F70" s="4"/>
      <c r="G70" s="5"/>
    </row>
    <row r="71" spans="2:30" ht="36" customHeight="1" x14ac:dyDescent="0.25">
      <c r="B71" s="1"/>
      <c r="C71" s="1"/>
      <c r="D71" s="1"/>
      <c r="F71" s="4"/>
      <c r="G71" s="5"/>
    </row>
    <row r="72" spans="2:30" ht="36" customHeight="1" x14ac:dyDescent="0.25">
      <c r="F72" s="4"/>
      <c r="G72" s="5"/>
    </row>
    <row r="73" spans="2:30" ht="20.100000000000001" customHeight="1" x14ac:dyDescent="0.25">
      <c r="F73" s="4"/>
      <c r="G73" s="5"/>
    </row>
    <row r="74" spans="2:30" ht="20.100000000000001" customHeight="1" x14ac:dyDescent="0.25">
      <c r="F74" s="4"/>
      <c r="G74" s="5"/>
    </row>
    <row r="75" spans="2:30" ht="20.100000000000001" customHeight="1" x14ac:dyDescent="0.25">
      <c r="F75" s="4"/>
      <c r="G75" s="5"/>
    </row>
    <row r="76" spans="2:30" ht="20.100000000000001" customHeight="1" x14ac:dyDescent="0.25">
      <c r="F76" s="4"/>
      <c r="G76" s="5"/>
    </row>
    <row r="77" spans="2:30" ht="20.100000000000001" customHeight="1" x14ac:dyDescent="0.25">
      <c r="F77" s="4"/>
      <c r="G77" s="5"/>
    </row>
    <row r="78" spans="2:30" ht="20.100000000000001" customHeight="1" x14ac:dyDescent="0.25">
      <c r="F78" s="4"/>
      <c r="G78" s="5"/>
    </row>
    <row r="79" spans="2:30" ht="20.100000000000001" customHeight="1" x14ac:dyDescent="0.25">
      <c r="F79" s="4"/>
      <c r="G79" s="5"/>
    </row>
    <row r="80" spans="2:30" ht="20.100000000000001" customHeight="1" x14ac:dyDescent="0.25">
      <c r="F80" s="4"/>
      <c r="G80" s="5"/>
    </row>
    <row r="81" spans="6:7" ht="20.100000000000001" customHeight="1" x14ac:dyDescent="0.25">
      <c r="F81" s="4"/>
      <c r="G81" s="5"/>
    </row>
    <row r="82" spans="6:7" ht="20.100000000000001" customHeight="1" x14ac:dyDescent="0.25">
      <c r="F82" s="4"/>
      <c r="G82" s="5"/>
    </row>
    <row r="83" spans="6:7" ht="20.100000000000001" customHeight="1" x14ac:dyDescent="0.25">
      <c r="F83" s="4"/>
      <c r="G83" s="5"/>
    </row>
    <row r="84" spans="6:7" ht="20.100000000000001" customHeight="1" x14ac:dyDescent="0.25">
      <c r="F84" s="4"/>
      <c r="G84" s="5"/>
    </row>
    <row r="85" spans="6:7" ht="20.100000000000001" customHeight="1" x14ac:dyDescent="0.25">
      <c r="F85" s="4"/>
      <c r="G85" s="5"/>
    </row>
    <row r="86" spans="6:7" ht="20.100000000000001" customHeight="1" x14ac:dyDescent="0.25">
      <c r="F86" s="4"/>
      <c r="G86" s="5"/>
    </row>
    <row r="87" spans="6:7" ht="20.100000000000001" customHeight="1" x14ac:dyDescent="0.25">
      <c r="F87" s="4"/>
      <c r="G87" s="5"/>
    </row>
    <row r="88" spans="6:7" ht="20.100000000000001" customHeight="1" x14ac:dyDescent="0.25">
      <c r="F88" s="4"/>
      <c r="G88" s="5"/>
    </row>
    <row r="89" spans="6:7" ht="20.100000000000001" customHeight="1" x14ac:dyDescent="0.25">
      <c r="F89" s="4"/>
      <c r="G89" s="5"/>
    </row>
    <row r="90" spans="6:7" ht="20.100000000000001" customHeight="1" x14ac:dyDescent="0.25">
      <c r="F90" s="4"/>
      <c r="G90" s="5"/>
    </row>
    <row r="91" spans="6:7" ht="20.100000000000001" customHeight="1" x14ac:dyDescent="0.25">
      <c r="F91" s="4"/>
      <c r="G91" s="5"/>
    </row>
    <row r="92" spans="6:7" ht="20.100000000000001" customHeight="1" x14ac:dyDescent="0.25">
      <c r="F92" s="4"/>
      <c r="G92" s="5"/>
    </row>
    <row r="93" spans="6:7" ht="20.100000000000001" customHeight="1" x14ac:dyDescent="0.25">
      <c r="F93" s="4"/>
      <c r="G93" s="5"/>
    </row>
    <row r="94" spans="6:7" ht="20.100000000000001" customHeight="1" x14ac:dyDescent="0.25">
      <c r="F94" s="4"/>
      <c r="G94" s="5"/>
    </row>
    <row r="95" spans="6:7" ht="20.100000000000001" customHeight="1" x14ac:dyDescent="0.25">
      <c r="F95" s="4"/>
      <c r="G95" s="5"/>
    </row>
    <row r="96" spans="6:7" ht="20.100000000000001" customHeight="1" x14ac:dyDescent="0.25">
      <c r="F96" s="4"/>
      <c r="G96" s="5"/>
    </row>
    <row r="97" spans="6:7" ht="20.100000000000001" customHeight="1" x14ac:dyDescent="0.25">
      <c r="F97" s="4"/>
      <c r="G97" s="5"/>
    </row>
    <row r="98" spans="6:7" ht="20.100000000000001" customHeight="1" x14ac:dyDescent="0.25">
      <c r="F98" s="4"/>
      <c r="G98" s="5"/>
    </row>
    <row r="99" spans="6:7" ht="20.100000000000001" customHeight="1" x14ac:dyDescent="0.25">
      <c r="F99" s="4"/>
      <c r="G99" s="5"/>
    </row>
    <row r="100" spans="6:7" ht="20.100000000000001" customHeight="1" x14ac:dyDescent="0.25">
      <c r="F100" s="4"/>
      <c r="G100" s="5"/>
    </row>
    <row r="101" spans="6:7" ht="20.100000000000001" customHeight="1" x14ac:dyDescent="0.25">
      <c r="F101" s="4"/>
      <c r="G101" s="5"/>
    </row>
    <row r="102" spans="6:7" ht="20.100000000000001" customHeight="1" x14ac:dyDescent="0.25">
      <c r="F102" s="4"/>
      <c r="G102" s="5"/>
    </row>
    <row r="103" spans="6:7" ht="20.100000000000001" customHeight="1" x14ac:dyDescent="0.25">
      <c r="F103" s="4"/>
      <c r="G103" s="5"/>
    </row>
    <row r="104" spans="6:7" ht="20.100000000000001" customHeight="1" x14ac:dyDescent="0.25">
      <c r="F104" s="4"/>
      <c r="G104" s="5"/>
    </row>
    <row r="105" spans="6:7" ht="20.100000000000001" customHeight="1" x14ac:dyDescent="0.25">
      <c r="F105" s="4"/>
      <c r="G105" s="5"/>
    </row>
    <row r="106" spans="6:7" ht="20.100000000000001" customHeight="1" x14ac:dyDescent="0.25">
      <c r="F106" s="4"/>
      <c r="G106" s="5"/>
    </row>
    <row r="107" spans="6:7" ht="20.100000000000001" customHeight="1" x14ac:dyDescent="0.25">
      <c r="F107" s="4"/>
      <c r="G107" s="5"/>
    </row>
    <row r="108" spans="6:7" ht="20.100000000000001" customHeight="1" x14ac:dyDescent="0.25">
      <c r="F108" s="4"/>
      <c r="G108" s="5"/>
    </row>
    <row r="109" spans="6:7" ht="20.100000000000001" customHeight="1" x14ac:dyDescent="0.25">
      <c r="F109" s="4"/>
      <c r="G109" s="5"/>
    </row>
    <row r="110" spans="6:7" ht="20.100000000000001" customHeight="1" x14ac:dyDescent="0.25">
      <c r="F110" s="4"/>
      <c r="G110" s="5"/>
    </row>
    <row r="111" spans="6:7" ht="20.100000000000001" customHeight="1" x14ac:dyDescent="0.25">
      <c r="F111" s="4"/>
      <c r="G111" s="5"/>
    </row>
    <row r="112" spans="6:7" ht="20.100000000000001" customHeight="1" x14ac:dyDescent="0.25">
      <c r="F112" s="4"/>
      <c r="G112" s="5"/>
    </row>
    <row r="113" spans="6:7" ht="20.100000000000001" customHeight="1" x14ac:dyDescent="0.25">
      <c r="F113" s="4"/>
      <c r="G113" s="5"/>
    </row>
    <row r="114" spans="6:7" ht="20.100000000000001" customHeight="1" x14ac:dyDescent="0.25">
      <c r="F114" s="4"/>
    </row>
    <row r="115" spans="6:7" ht="20.100000000000001" customHeight="1" x14ac:dyDescent="0.25">
      <c r="F115" s="4"/>
    </row>
    <row r="116" spans="6:7" ht="20.100000000000001" customHeight="1" x14ac:dyDescent="0.25">
      <c r="F116" s="4"/>
    </row>
    <row r="117" spans="6:7" ht="20.100000000000001" customHeight="1" x14ac:dyDescent="0.25">
      <c r="F117" s="4"/>
    </row>
    <row r="118" spans="6:7" ht="20.100000000000001" customHeight="1" x14ac:dyDescent="0.25">
      <c r="F118" s="4"/>
    </row>
    <row r="119" spans="6:7" ht="20.100000000000001" customHeight="1" x14ac:dyDescent="0.25">
      <c r="F119" s="4"/>
    </row>
    <row r="120" spans="6:7" ht="20.100000000000001" customHeight="1" x14ac:dyDescent="0.25"/>
    <row r="121" spans="6:7" ht="20.100000000000001" customHeight="1" x14ac:dyDescent="0.25"/>
    <row r="122" spans="6:7" ht="20.100000000000001" customHeight="1" x14ac:dyDescent="0.25"/>
    <row r="123" spans="6:7" ht="20.100000000000001" customHeight="1" x14ac:dyDescent="0.25"/>
    <row r="124" spans="6:7" ht="20.100000000000001" customHeight="1" x14ac:dyDescent="0.25"/>
    <row r="125" spans="6:7" ht="20.100000000000001" customHeight="1" x14ac:dyDescent="0.25"/>
    <row r="126" spans="6:7" ht="20.100000000000001" customHeight="1" x14ac:dyDescent="0.25"/>
    <row r="127" spans="6:7" ht="20.100000000000001" customHeight="1" x14ac:dyDescent="0.25"/>
    <row r="128" spans="6:7"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20.100000000000001" customHeight="1" x14ac:dyDescent="0.25"/>
    <row r="134" ht="20.100000000000001" customHeight="1" x14ac:dyDescent="0.25"/>
    <row r="135" ht="20.100000000000001" customHeight="1" x14ac:dyDescent="0.25"/>
    <row r="136" ht="20.100000000000001" customHeight="1" x14ac:dyDescent="0.25"/>
    <row r="137" ht="20.100000000000001" customHeight="1" x14ac:dyDescent="0.25"/>
    <row r="138" ht="20.100000000000001" customHeight="1" x14ac:dyDescent="0.25"/>
    <row r="139" ht="20.100000000000001" customHeight="1" x14ac:dyDescent="0.25"/>
    <row r="140" ht="20.100000000000001" customHeight="1" x14ac:dyDescent="0.25"/>
    <row r="141" ht="20.100000000000001"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20.100000000000001" customHeight="1" x14ac:dyDescent="0.25"/>
    <row r="153" ht="20.100000000000001" customHeight="1" x14ac:dyDescent="0.25"/>
    <row r="154" ht="20.100000000000001" customHeight="1" x14ac:dyDescent="0.25"/>
    <row r="155" ht="20.100000000000001" customHeight="1" x14ac:dyDescent="0.25"/>
    <row r="156" ht="20.100000000000001" customHeight="1" x14ac:dyDescent="0.25"/>
    <row r="157" ht="20.100000000000001" customHeight="1" x14ac:dyDescent="0.25"/>
    <row r="158" ht="20.100000000000001" customHeight="1" x14ac:dyDescent="0.25"/>
    <row r="159" ht="20.100000000000001" customHeight="1" x14ac:dyDescent="0.25"/>
    <row r="160" ht="20.100000000000001" customHeight="1" x14ac:dyDescent="0.25"/>
    <row r="161" ht="20.100000000000001" customHeight="1" x14ac:dyDescent="0.25"/>
    <row r="162" ht="20.100000000000001" customHeight="1" x14ac:dyDescent="0.25"/>
    <row r="163" ht="20.100000000000001" customHeight="1" x14ac:dyDescent="0.25"/>
    <row r="164" ht="20.100000000000001" customHeight="1" x14ac:dyDescent="0.25"/>
    <row r="165" ht="20.100000000000001" customHeight="1" x14ac:dyDescent="0.25"/>
    <row r="166" ht="20.100000000000001" customHeight="1" x14ac:dyDescent="0.25"/>
    <row r="167" ht="20.100000000000001" customHeight="1" x14ac:dyDescent="0.25"/>
    <row r="168" ht="20.100000000000001" customHeight="1" x14ac:dyDescent="0.25"/>
    <row r="169" ht="20.100000000000001" customHeight="1" x14ac:dyDescent="0.25"/>
    <row r="170" ht="20.100000000000001" customHeight="1" x14ac:dyDescent="0.25"/>
    <row r="171" ht="20.100000000000001" customHeight="1" x14ac:dyDescent="0.25"/>
    <row r="172" ht="20.100000000000001" customHeight="1" x14ac:dyDescent="0.25"/>
    <row r="173" ht="20.100000000000001" customHeight="1" x14ac:dyDescent="0.25"/>
    <row r="174" ht="20.100000000000001" customHeight="1" x14ac:dyDescent="0.25"/>
    <row r="175" ht="20.100000000000001" customHeight="1" x14ac:dyDescent="0.25"/>
    <row r="176" ht="20.100000000000001" customHeight="1" x14ac:dyDescent="0.25"/>
    <row r="177" ht="20.100000000000001" customHeight="1" x14ac:dyDescent="0.25"/>
    <row r="178" ht="20.100000000000001" customHeight="1" x14ac:dyDescent="0.25"/>
    <row r="179" ht="20.100000000000001" customHeight="1" x14ac:dyDescent="0.25"/>
    <row r="180" ht="20.100000000000001" customHeight="1" x14ac:dyDescent="0.25"/>
    <row r="181" ht="20.100000000000001" customHeight="1" x14ac:dyDescent="0.25"/>
    <row r="182" ht="20.100000000000001" customHeight="1" x14ac:dyDescent="0.25"/>
    <row r="183" ht="20.100000000000001" customHeight="1" x14ac:dyDescent="0.25"/>
    <row r="184" ht="20.100000000000001" customHeight="1" x14ac:dyDescent="0.25"/>
    <row r="185" ht="20.100000000000001" customHeight="1" x14ac:dyDescent="0.25"/>
  </sheetData>
  <customSheetViews>
    <customSheetView guid="{4AE77364-13ED-4137-9F5F-8332E23B8F8C}" showGridLines="0" printArea="1" hiddenRows="1" hiddenColumns="1" topLeftCell="S48">
      <selection activeCell="V67" sqref="V67"/>
      <pageMargins left="0.98425196850393704" right="0.98425196850393704" top="0.78740157480314965" bottom="0.59055118110236227" header="0.39370078740157483" footer="0.39370078740157483"/>
      <pageSetup paperSize="9" scale="65" firstPageNumber="6" orientation="portrait" useFirstPageNumber="1" r:id="rId1"/>
      <headerFooter alignWithMargins="0"/>
    </customSheetView>
    <customSheetView guid="{DF868003-3F37-423C-A5E8-3E27FC8B133C}" showGridLines="0" printArea="1" hiddenRows="1" hiddenColumns="1">
      <pane xSplit="1" ySplit="10" topLeftCell="U57" activePane="bottomRight" state="frozen"/>
      <selection pane="bottomRight" activeCell="U73" sqref="U73"/>
      <pageMargins left="0.98425196850393704" right="0.98425196850393704" top="0.78740157480314965" bottom="0.59055118110236227" header="0.39370078740157483" footer="0.39370078740157483"/>
      <pageSetup paperSize="9" scale="65" firstPageNumber="6" orientation="portrait" useFirstPageNumber="1" r:id="rId2"/>
      <headerFooter alignWithMargins="0"/>
    </customSheetView>
  </customSheetViews>
  <mergeCells count="6">
    <mergeCell ref="V63:AD63"/>
    <mergeCell ref="V64:AD64"/>
    <mergeCell ref="V67:AD67"/>
    <mergeCell ref="V68:AD68"/>
    <mergeCell ref="V65:AD65"/>
    <mergeCell ref="V66:AD66"/>
  </mergeCells>
  <pageMargins left="0.98425196850393704" right="0.98425196850393704" top="0.78740157480314965" bottom="0.59055118110236227" header="0.39370078740157483" footer="0.39370078740157483"/>
  <pageSetup paperSize="9" scale="65" firstPageNumber="6" orientation="portrait" useFirstPageNumber="1"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3733E-DB11-44ED-A52B-05AFDFA597C1}">
  <sheetPr>
    <pageSetUpPr fitToPage="1"/>
  </sheetPr>
  <dimension ref="A1:U197"/>
  <sheetViews>
    <sheetView showGridLines="0" tabSelected="1" zoomScale="75" zoomScaleNormal="75" workbookViewId="0">
      <pane xSplit="1" topLeftCell="B1" activePane="topRight" state="frozen"/>
      <selection activeCell="A9" sqref="A9"/>
      <selection pane="topRight"/>
    </sheetView>
  </sheetViews>
  <sheetFormatPr defaultColWidth="11.42578125" defaultRowHeight="13.5" x14ac:dyDescent="0.25"/>
  <cols>
    <col min="1" max="1" width="76.28515625" style="1" customWidth="1"/>
    <col min="2" max="18" width="19.7109375" style="2" customWidth="1"/>
    <col min="19" max="20" width="19.7109375" style="116" customWidth="1"/>
    <col min="21" max="21" width="19.7109375" style="2" customWidth="1"/>
    <col min="22" max="16384" width="11.42578125" style="2"/>
  </cols>
  <sheetData>
    <row r="1" spans="1:21" ht="15.75" customHeight="1" x14ac:dyDescent="0.25">
      <c r="A1" s="103" t="s">
        <v>112</v>
      </c>
    </row>
    <row r="2" spans="1:21" s="22" customFormat="1" ht="16.5" x14ac:dyDescent="0.2">
      <c r="A2" s="92" t="s">
        <v>0</v>
      </c>
      <c r="S2" s="117"/>
      <c r="T2" s="117"/>
    </row>
    <row r="3" spans="1:21" s="22" customFormat="1" ht="16.5" x14ac:dyDescent="0.2">
      <c r="A3" s="92" t="s">
        <v>118</v>
      </c>
      <c r="S3" s="117"/>
      <c r="T3" s="117"/>
    </row>
    <row r="4" spans="1:21" s="22" customFormat="1" ht="16.5" x14ac:dyDescent="0.2">
      <c r="A4" s="92" t="s">
        <v>119</v>
      </c>
      <c r="S4" s="117"/>
      <c r="T4" s="117"/>
    </row>
    <row r="5" spans="1:21" s="22" customFormat="1" ht="16.5" x14ac:dyDescent="0.2">
      <c r="A5" s="92" t="s">
        <v>111</v>
      </c>
      <c r="S5" s="117"/>
      <c r="T5" s="117"/>
    </row>
    <row r="6" spans="1:21" s="22" customFormat="1" ht="16.5" x14ac:dyDescent="0.2">
      <c r="A6" s="92" t="s">
        <v>120</v>
      </c>
      <c r="S6" s="117"/>
      <c r="T6" s="117"/>
    </row>
    <row r="7" spans="1:21" s="22" customFormat="1" ht="16.5" x14ac:dyDescent="0.2">
      <c r="A7" s="92" t="s">
        <v>121</v>
      </c>
      <c r="S7" s="117"/>
      <c r="T7" s="117"/>
    </row>
    <row r="8" spans="1:21" s="22" customFormat="1" ht="16.5" x14ac:dyDescent="0.2">
      <c r="A8" s="92" t="s">
        <v>109</v>
      </c>
      <c r="S8" s="117"/>
      <c r="T8" s="117"/>
    </row>
    <row r="9" spans="1:21" ht="15" customHeight="1" x14ac:dyDescent="0.25"/>
    <row r="10" spans="1:21" ht="24.95" customHeight="1" thickBot="1" x14ac:dyDescent="0.3">
      <c r="A10" s="71"/>
      <c r="B10" s="18" t="s">
        <v>30</v>
      </c>
      <c r="C10" s="18" t="s">
        <v>31</v>
      </c>
      <c r="D10" s="18" t="s">
        <v>32</v>
      </c>
      <c r="E10" s="18" t="s">
        <v>33</v>
      </c>
      <c r="F10" s="18" t="s">
        <v>34</v>
      </c>
      <c r="G10" s="18" t="s">
        <v>35</v>
      </c>
      <c r="H10" s="18" t="s">
        <v>36</v>
      </c>
      <c r="I10" s="18" t="s">
        <v>37</v>
      </c>
      <c r="J10" s="18" t="s">
        <v>38</v>
      </c>
      <c r="K10" s="18" t="s">
        <v>39</v>
      </c>
      <c r="L10" s="18" t="s">
        <v>40</v>
      </c>
      <c r="M10" s="18" t="s">
        <v>41</v>
      </c>
      <c r="N10" s="18" t="s">
        <v>42</v>
      </c>
      <c r="O10" s="18" t="s">
        <v>43</v>
      </c>
      <c r="P10" s="18" t="s">
        <v>44</v>
      </c>
      <c r="Q10" s="18" t="s">
        <v>45</v>
      </c>
      <c r="R10" s="18" t="s">
        <v>46</v>
      </c>
      <c r="S10" s="132" t="s">
        <v>47</v>
      </c>
      <c r="T10" s="118">
        <v>2017</v>
      </c>
      <c r="U10" s="107">
        <v>2018</v>
      </c>
    </row>
    <row r="11" spans="1:21" s="13" customFormat="1" ht="24.95" customHeight="1" x14ac:dyDescent="0.2">
      <c r="A11" s="93" t="s">
        <v>75</v>
      </c>
      <c r="B11" s="94">
        <f>SUM(B12,B16,B17)</f>
        <v>27543952</v>
      </c>
      <c r="C11" s="94">
        <f t="shared" ref="C11" si="0">SUM(C12,C16,C17)</f>
        <v>28714866</v>
      </c>
      <c r="D11" s="94">
        <f>D12+D16+D17</f>
        <v>29898018</v>
      </c>
      <c r="E11" s="94">
        <f>E12+E16+E17</f>
        <v>31586946</v>
      </c>
      <c r="F11" s="94">
        <f>F12+F16+F17</f>
        <v>31673344</v>
      </c>
      <c r="G11" s="94">
        <f>G12+G16+G17</f>
        <v>32273147</v>
      </c>
      <c r="H11" s="94">
        <f>H12+H16+H17</f>
        <v>33325130.659999996</v>
      </c>
      <c r="I11" s="94">
        <f>I12+I17</f>
        <v>34255271</v>
      </c>
      <c r="J11" s="94">
        <f>J12+J17</f>
        <v>36179862</v>
      </c>
      <c r="K11" s="94">
        <f>K12+K16+K17</f>
        <v>38248544.963629998</v>
      </c>
      <c r="L11" s="94">
        <f t="shared" ref="L11:P11" si="1">L12+L16+L17</f>
        <v>39031637</v>
      </c>
      <c r="M11" s="94">
        <f t="shared" si="1"/>
        <v>39370421</v>
      </c>
      <c r="N11" s="94">
        <f t="shared" si="1"/>
        <v>41230464.893200003</v>
      </c>
      <c r="O11" s="94">
        <f t="shared" si="1"/>
        <v>43119813.780599996</v>
      </c>
      <c r="P11" s="94">
        <f t="shared" si="1"/>
        <v>44086331</v>
      </c>
      <c r="Q11" s="152">
        <f>Q12+Q16+Q17+Q42</f>
        <v>45734474.365180001</v>
      </c>
      <c r="R11" s="152">
        <f>R12+R16+R17+R42</f>
        <v>47581609.920380004</v>
      </c>
      <c r="S11" s="153">
        <v>47580210.35543</v>
      </c>
      <c r="T11" s="153">
        <v>48756245.693646498</v>
      </c>
      <c r="U11" s="153">
        <f>SUM(U12,U16,U17,U42)</f>
        <v>49890037.356109992</v>
      </c>
    </row>
    <row r="12" spans="1:21" s="13" customFormat="1" ht="24.95" customHeight="1" x14ac:dyDescent="0.2">
      <c r="A12" s="95" t="s">
        <v>76</v>
      </c>
      <c r="B12" s="96">
        <f>SUM(B13,B14,B15)</f>
        <v>23738879</v>
      </c>
      <c r="C12" s="96">
        <f t="shared" ref="C12:S12" si="2">SUM(C13,C14,C15)</f>
        <v>24759446</v>
      </c>
      <c r="D12" s="96">
        <f>D13+D14+D15</f>
        <v>25837478</v>
      </c>
      <c r="E12" s="96">
        <f t="shared" si="2"/>
        <v>27321157</v>
      </c>
      <c r="F12" s="96">
        <f t="shared" si="2"/>
        <v>27126229</v>
      </c>
      <c r="G12" s="96">
        <f t="shared" si="2"/>
        <v>27813583</v>
      </c>
      <c r="H12" s="96">
        <f t="shared" si="2"/>
        <v>28568931.369999997</v>
      </c>
      <c r="I12" s="96">
        <f t="shared" si="2"/>
        <v>32956384</v>
      </c>
      <c r="J12" s="96">
        <f t="shared" si="2"/>
        <v>34771070</v>
      </c>
      <c r="K12" s="96">
        <f t="shared" si="2"/>
        <v>36698874</v>
      </c>
      <c r="L12" s="96">
        <f t="shared" si="2"/>
        <v>37368447</v>
      </c>
      <c r="M12" s="96">
        <f t="shared" si="2"/>
        <v>37648572</v>
      </c>
      <c r="N12" s="96">
        <f t="shared" si="2"/>
        <v>39385257.893200003</v>
      </c>
      <c r="O12" s="96">
        <f t="shared" si="2"/>
        <v>41122564.780599996</v>
      </c>
      <c r="P12" s="96">
        <f t="shared" si="2"/>
        <v>41993168</v>
      </c>
      <c r="Q12" s="144">
        <f t="shared" si="2"/>
        <v>43527397.365979999</v>
      </c>
      <c r="R12" s="144">
        <f t="shared" si="2"/>
        <v>45342856.202240005</v>
      </c>
      <c r="S12" s="144">
        <f t="shared" si="2"/>
        <v>45334140.989</v>
      </c>
      <c r="T12" s="144">
        <f t="shared" ref="T12" si="3">T13+T14+T15</f>
        <v>46439999.561966546</v>
      </c>
      <c r="U12" s="144">
        <f>SUM(U13,U14,U15)</f>
        <v>47479815.769779995</v>
      </c>
    </row>
    <row r="13" spans="1:21" s="13" customFormat="1" ht="24.95" customHeight="1" x14ac:dyDescent="0.2">
      <c r="A13" s="97" t="s">
        <v>77</v>
      </c>
      <c r="B13" s="96">
        <v>22882441</v>
      </c>
      <c r="C13" s="96">
        <v>23896024</v>
      </c>
      <c r="D13" s="96">
        <v>24938587</v>
      </c>
      <c r="E13" s="96">
        <v>26168705</v>
      </c>
      <c r="F13" s="96">
        <v>26077645</v>
      </c>
      <c r="G13" s="96">
        <v>26651852</v>
      </c>
      <c r="H13" s="96">
        <v>27490478.32</v>
      </c>
      <c r="I13" s="96">
        <v>31544757</v>
      </c>
      <c r="J13" s="96">
        <v>33314689</v>
      </c>
      <c r="K13" s="96">
        <v>35273282</v>
      </c>
      <c r="L13" s="96">
        <v>35784681</v>
      </c>
      <c r="M13" s="96">
        <v>35941898</v>
      </c>
      <c r="N13" s="108">
        <v>37550809.593500003</v>
      </c>
      <c r="O13" s="108">
        <v>39273220.145669997</v>
      </c>
      <c r="P13" s="96">
        <v>40014259</v>
      </c>
      <c r="Q13" s="144">
        <v>41552920.49774</v>
      </c>
      <c r="R13" s="144">
        <v>42673015.20538</v>
      </c>
      <c r="S13" s="144">
        <v>41850854.490200005</v>
      </c>
      <c r="T13" s="144">
        <v>42877401.998152815</v>
      </c>
      <c r="U13" s="144">
        <v>43780863.106289998</v>
      </c>
    </row>
    <row r="14" spans="1:21" s="13" customFormat="1" ht="24.95" customHeight="1" x14ac:dyDescent="0.2">
      <c r="A14" s="97" t="s">
        <v>78</v>
      </c>
      <c r="B14" s="96">
        <v>853927</v>
      </c>
      <c r="C14" s="96">
        <v>861158</v>
      </c>
      <c r="D14" s="96">
        <v>896409</v>
      </c>
      <c r="E14" s="96">
        <v>1150767</v>
      </c>
      <c r="F14" s="96">
        <v>1046779</v>
      </c>
      <c r="G14" s="96">
        <v>1159715</v>
      </c>
      <c r="H14" s="96">
        <v>1076577.97</v>
      </c>
      <c r="I14" s="96">
        <v>1408728</v>
      </c>
      <c r="J14" s="96">
        <v>1451990</v>
      </c>
      <c r="K14" s="96">
        <v>1421937</v>
      </c>
      <c r="L14" s="96">
        <v>1580024</v>
      </c>
      <c r="M14" s="96">
        <v>1702977</v>
      </c>
      <c r="N14" s="108">
        <v>1830363.2997000001</v>
      </c>
      <c r="O14" s="96">
        <v>1845127.6349299999</v>
      </c>
      <c r="P14" s="96">
        <v>1975000</v>
      </c>
      <c r="Q14" s="144">
        <v>1969723.3641899999</v>
      </c>
      <c r="R14" s="144">
        <v>2660859.8378099995</v>
      </c>
      <c r="S14" s="144">
        <v>3437280.20077</v>
      </c>
      <c r="T14" s="144">
        <v>3518403.0984137254</v>
      </c>
      <c r="U14" s="144">
        <v>3698952.6634900002</v>
      </c>
    </row>
    <row r="15" spans="1:21" s="13" customFormat="1" ht="24.95" customHeight="1" x14ac:dyDescent="0.2">
      <c r="A15" s="97" t="s">
        <v>123</v>
      </c>
      <c r="B15" s="96">
        <v>2511</v>
      </c>
      <c r="C15" s="96">
        <v>2264</v>
      </c>
      <c r="D15" s="96">
        <v>2482</v>
      </c>
      <c r="E15" s="96">
        <v>1685</v>
      </c>
      <c r="F15" s="96">
        <v>1805</v>
      </c>
      <c r="G15" s="96">
        <v>2016</v>
      </c>
      <c r="H15" s="96">
        <v>1875.08</v>
      </c>
      <c r="I15" s="96">
        <v>2899</v>
      </c>
      <c r="J15" s="96">
        <v>4391</v>
      </c>
      <c r="K15" s="96">
        <v>3655</v>
      </c>
      <c r="L15" s="96">
        <v>3742</v>
      </c>
      <c r="M15" s="96">
        <v>3697</v>
      </c>
      <c r="N15" s="96">
        <v>4085</v>
      </c>
      <c r="O15" s="96">
        <v>4217</v>
      </c>
      <c r="P15" s="96">
        <v>3909</v>
      </c>
      <c r="Q15" s="144">
        <v>4753.5040499999996</v>
      </c>
      <c r="R15" s="144">
        <v>8981.1590500000002</v>
      </c>
      <c r="S15" s="144">
        <v>46006.298029999998</v>
      </c>
      <c r="T15" s="144">
        <v>44194.465400000001</v>
      </c>
      <c r="U15" s="151" t="s">
        <v>48</v>
      </c>
    </row>
    <row r="16" spans="1:21" s="13" customFormat="1" ht="24.95" customHeight="1" x14ac:dyDescent="0.3">
      <c r="A16" s="95" t="s">
        <v>79</v>
      </c>
      <c r="B16" s="96">
        <v>2798981</v>
      </c>
      <c r="C16" s="96">
        <v>2839422</v>
      </c>
      <c r="D16" s="96">
        <v>2914596</v>
      </c>
      <c r="E16" s="96">
        <v>3023713</v>
      </c>
      <c r="F16" s="96">
        <v>3211200</v>
      </c>
      <c r="G16" s="96">
        <v>3132346</v>
      </c>
      <c r="H16" s="96">
        <v>3229618.29</v>
      </c>
      <c r="I16" s="131">
        <v>0</v>
      </c>
      <c r="J16" s="131">
        <v>0</v>
      </c>
      <c r="K16" s="131">
        <v>0</v>
      </c>
      <c r="L16" s="108">
        <v>0</v>
      </c>
      <c r="M16" s="108">
        <v>0</v>
      </c>
      <c r="N16" s="108">
        <v>0</v>
      </c>
      <c r="O16" s="108">
        <v>0</v>
      </c>
      <c r="P16" s="96">
        <v>0</v>
      </c>
      <c r="Q16" s="96">
        <v>0</v>
      </c>
      <c r="R16" s="96">
        <v>0</v>
      </c>
      <c r="S16" s="113">
        <v>0</v>
      </c>
      <c r="T16" s="119">
        <v>0</v>
      </c>
      <c r="U16" s="111">
        <v>0</v>
      </c>
    </row>
    <row r="17" spans="1:21" s="13" customFormat="1" ht="24.95" customHeight="1" x14ac:dyDescent="0.3">
      <c r="A17" s="95" t="s">
        <v>80</v>
      </c>
      <c r="B17" s="96">
        <v>1006092</v>
      </c>
      <c r="C17" s="96">
        <v>1115998</v>
      </c>
      <c r="D17" s="96">
        <v>1145944</v>
      </c>
      <c r="E17" s="96">
        <v>1242076</v>
      </c>
      <c r="F17" s="96">
        <v>1335915</v>
      </c>
      <c r="G17" s="96">
        <v>1327218</v>
      </c>
      <c r="H17" s="113">
        <v>1526581</v>
      </c>
      <c r="I17" s="96">
        <v>1298887</v>
      </c>
      <c r="J17" s="96">
        <v>1408792</v>
      </c>
      <c r="K17" s="111">
        <v>1549670.9636299999</v>
      </c>
      <c r="L17" s="109">
        <v>1663190</v>
      </c>
      <c r="M17" s="109">
        <v>1721849</v>
      </c>
      <c r="N17" s="109">
        <v>1845207</v>
      </c>
      <c r="O17" s="109">
        <v>1997249</v>
      </c>
      <c r="P17" s="109">
        <v>2093163</v>
      </c>
      <c r="Q17" s="145">
        <v>2143503.7648499999</v>
      </c>
      <c r="R17" s="145">
        <v>2165371.4121399997</v>
      </c>
      <c r="S17" s="145">
        <v>2157145.3507900001</v>
      </c>
      <c r="T17" s="145">
        <v>2240110.8621599996</v>
      </c>
      <c r="U17" s="145">
        <v>2341143.5802300004</v>
      </c>
    </row>
    <row r="18" spans="1:21" s="13" customFormat="1" ht="21" hidden="1" customHeight="1" x14ac:dyDescent="0.3">
      <c r="A18" s="95" t="s">
        <v>110</v>
      </c>
      <c r="B18" s="101" t="s">
        <v>48</v>
      </c>
      <c r="C18" s="101" t="s">
        <v>48</v>
      </c>
      <c r="D18" s="101" t="s">
        <v>48</v>
      </c>
      <c r="E18" s="101" t="s">
        <v>48</v>
      </c>
      <c r="F18" s="101" t="s">
        <v>48</v>
      </c>
      <c r="G18" s="101" t="s">
        <v>48</v>
      </c>
      <c r="H18" s="101" t="s">
        <v>48</v>
      </c>
      <c r="I18" s="96"/>
      <c r="J18" s="96"/>
      <c r="K18" s="96"/>
      <c r="L18" s="96"/>
      <c r="M18" s="96"/>
      <c r="N18" s="96"/>
      <c r="O18" s="96"/>
      <c r="P18" s="96"/>
      <c r="Q18" s="96"/>
      <c r="R18" s="96"/>
      <c r="S18" s="120"/>
      <c r="T18" s="120"/>
    </row>
    <row r="19" spans="1:21" s="13" customFormat="1" ht="24.95" customHeight="1" x14ac:dyDescent="0.2">
      <c r="A19" s="98" t="s">
        <v>81</v>
      </c>
      <c r="B19" s="99">
        <f>SUM(B20,B25,B28,B29)</f>
        <v>4830872</v>
      </c>
      <c r="C19" s="99">
        <f t="shared" ref="C19:U19" si="4">SUM(C20,C25,C28,C29)</f>
        <v>4961800</v>
      </c>
      <c r="D19" s="99">
        <f t="shared" si="4"/>
        <v>5089819</v>
      </c>
      <c r="E19" s="99">
        <f t="shared" si="4"/>
        <v>5122996</v>
      </c>
      <c r="F19" s="99">
        <f t="shared" si="4"/>
        <v>5209595.5</v>
      </c>
      <c r="G19" s="99">
        <f t="shared" si="4"/>
        <v>5287517</v>
      </c>
      <c r="H19" s="99">
        <f t="shared" si="4"/>
        <v>5355599.03</v>
      </c>
      <c r="I19" s="99">
        <f t="shared" si="4"/>
        <v>5430743.0669999998</v>
      </c>
      <c r="J19" s="99">
        <f t="shared" si="4"/>
        <v>5522075</v>
      </c>
      <c r="K19" s="99">
        <f t="shared" si="4"/>
        <v>5745157</v>
      </c>
      <c r="L19" s="99">
        <f t="shared" si="4"/>
        <v>5849656</v>
      </c>
      <c r="M19" s="99">
        <f t="shared" si="4"/>
        <v>8108716</v>
      </c>
      <c r="N19" s="99">
        <f t="shared" si="4"/>
        <v>7066983.4000800001</v>
      </c>
      <c r="O19" s="99">
        <f t="shared" si="4"/>
        <v>9858687.4060899988</v>
      </c>
      <c r="P19" s="99">
        <f t="shared" si="4"/>
        <v>11087699</v>
      </c>
      <c r="Q19" s="154">
        <f t="shared" si="4"/>
        <v>11893291</v>
      </c>
      <c r="R19" s="155">
        <f t="shared" si="4"/>
        <v>7778124.4380200002</v>
      </c>
      <c r="S19" s="155">
        <v>7932415.5580399996</v>
      </c>
      <c r="T19" s="155">
        <v>6633636.5972537203</v>
      </c>
      <c r="U19" s="155">
        <f t="shared" si="4"/>
        <v>5605289.5422600005</v>
      </c>
    </row>
    <row r="20" spans="1:21" s="13" customFormat="1" ht="24.95" customHeight="1" x14ac:dyDescent="0.2">
      <c r="A20" s="95" t="s">
        <v>82</v>
      </c>
      <c r="B20" s="100">
        <f>SUM(B21:B24)</f>
        <v>4830872</v>
      </c>
      <c r="C20" s="100">
        <f t="shared" ref="C20:U20" si="5">SUM(C21:C24)</f>
        <v>4887432</v>
      </c>
      <c r="D20" s="100">
        <f t="shared" si="5"/>
        <v>5036324</v>
      </c>
      <c r="E20" s="100">
        <f t="shared" si="5"/>
        <v>5071551</v>
      </c>
      <c r="F20" s="100">
        <f t="shared" si="5"/>
        <v>5160201.3</v>
      </c>
      <c r="G20" s="100">
        <f t="shared" si="5"/>
        <v>5240174</v>
      </c>
      <c r="H20" s="100">
        <f t="shared" si="5"/>
        <v>5339386.79</v>
      </c>
      <c r="I20" s="100">
        <f t="shared" si="5"/>
        <v>5415200.0669999998</v>
      </c>
      <c r="J20" s="100">
        <f t="shared" si="5"/>
        <v>5522075</v>
      </c>
      <c r="K20" s="100">
        <f t="shared" si="5"/>
        <v>5745157</v>
      </c>
      <c r="L20" s="100">
        <f t="shared" si="5"/>
        <v>5849656</v>
      </c>
      <c r="M20" s="100">
        <f t="shared" si="5"/>
        <v>5811574</v>
      </c>
      <c r="N20" s="100">
        <f t="shared" si="5"/>
        <v>6059343.4000800001</v>
      </c>
      <c r="O20" s="100">
        <f t="shared" si="5"/>
        <v>6221469.4060899997</v>
      </c>
      <c r="P20" s="100">
        <f t="shared" si="5"/>
        <v>6282909</v>
      </c>
      <c r="Q20" s="144">
        <f t="shared" si="5"/>
        <v>6339434</v>
      </c>
      <c r="R20" s="144">
        <f t="shared" si="5"/>
        <v>6359715</v>
      </c>
      <c r="S20" s="144">
        <f t="shared" si="5"/>
        <v>6494500</v>
      </c>
      <c r="T20" s="144">
        <f t="shared" si="5"/>
        <v>1959167.19</v>
      </c>
      <c r="U20" s="144">
        <f t="shared" si="5"/>
        <v>2079470</v>
      </c>
    </row>
    <row r="21" spans="1:21" s="13" customFormat="1" ht="24.95" customHeight="1" x14ac:dyDescent="0.2">
      <c r="A21" s="97" t="s">
        <v>83</v>
      </c>
      <c r="B21" s="100">
        <v>4780582</v>
      </c>
      <c r="C21" s="100">
        <v>4840198</v>
      </c>
      <c r="D21" s="100">
        <v>4997543</v>
      </c>
      <c r="E21" s="100">
        <v>5039251</v>
      </c>
      <c r="F21" s="100">
        <v>5119668</v>
      </c>
      <c r="G21" s="100">
        <v>5213825</v>
      </c>
      <c r="H21" s="100">
        <v>5317956</v>
      </c>
      <c r="I21" s="100">
        <v>5408964</v>
      </c>
      <c r="J21" s="100">
        <v>5507909</v>
      </c>
      <c r="K21" s="100">
        <v>5730361</v>
      </c>
      <c r="L21" s="100">
        <v>5836265</v>
      </c>
      <c r="M21" s="100">
        <v>5799467</v>
      </c>
      <c r="N21" s="100">
        <v>6047241</v>
      </c>
      <c r="O21" s="100">
        <v>6213504</v>
      </c>
      <c r="P21" s="100">
        <v>6272213</v>
      </c>
      <c r="Q21" s="144">
        <v>6330325</v>
      </c>
      <c r="R21" s="144">
        <v>6351539</v>
      </c>
      <c r="S21" s="144">
        <v>6486777</v>
      </c>
      <c r="T21" s="144">
        <v>1952978</v>
      </c>
      <c r="U21" s="144">
        <v>2073487</v>
      </c>
    </row>
    <row r="22" spans="1:21" s="13" customFormat="1" ht="24.95" customHeight="1" x14ac:dyDescent="0.2">
      <c r="A22" s="97" t="s">
        <v>84</v>
      </c>
      <c r="B22" s="100">
        <v>39867</v>
      </c>
      <c r="C22" s="100">
        <v>35637</v>
      </c>
      <c r="D22" s="100">
        <v>25531</v>
      </c>
      <c r="E22" s="100">
        <v>22172</v>
      </c>
      <c r="F22" s="100">
        <v>30192</v>
      </c>
      <c r="G22" s="100">
        <v>15475</v>
      </c>
      <c r="H22" s="100">
        <v>11881</v>
      </c>
      <c r="I22" s="100">
        <v>-4519.6940000000004</v>
      </c>
      <c r="J22" s="100">
        <v>4508</v>
      </c>
      <c r="K22" s="100">
        <v>4530</v>
      </c>
      <c r="L22" s="100">
        <v>3725</v>
      </c>
      <c r="M22" s="100">
        <v>3321</v>
      </c>
      <c r="N22" s="108">
        <v>2814.4000799999999</v>
      </c>
      <c r="O22" s="108">
        <v>2432.9555999999998</v>
      </c>
      <c r="P22" s="100">
        <v>2481</v>
      </c>
      <c r="Q22" s="144">
        <v>2275</v>
      </c>
      <c r="R22" s="144">
        <v>1744</v>
      </c>
      <c r="S22" s="144">
        <v>1764</v>
      </c>
      <c r="T22" s="144">
        <v>0</v>
      </c>
      <c r="U22" s="144">
        <v>0</v>
      </c>
    </row>
    <row r="23" spans="1:21" s="13" customFormat="1" ht="24.95" customHeight="1" x14ac:dyDescent="0.2">
      <c r="A23" s="97" t="s">
        <v>124</v>
      </c>
      <c r="B23" s="100">
        <v>4700</v>
      </c>
      <c r="C23" s="100">
        <v>4737</v>
      </c>
      <c r="D23" s="100">
        <v>6256</v>
      </c>
      <c r="E23" s="100">
        <v>5800</v>
      </c>
      <c r="F23" s="100">
        <v>5639</v>
      </c>
      <c r="G23" s="100">
        <v>5774</v>
      </c>
      <c r="H23" s="100">
        <v>4899.79</v>
      </c>
      <c r="I23" s="100">
        <v>5875.7610000000004</v>
      </c>
      <c r="J23" s="100">
        <v>5358</v>
      </c>
      <c r="K23" s="100">
        <v>6535</v>
      </c>
      <c r="L23" s="100">
        <v>6659</v>
      </c>
      <c r="M23" s="100">
        <v>5723</v>
      </c>
      <c r="N23" s="100">
        <v>6746</v>
      </c>
      <c r="O23" s="108">
        <v>2997.4504900000002</v>
      </c>
      <c r="P23" s="100">
        <v>6433</v>
      </c>
      <c r="Q23" s="144">
        <v>5694</v>
      </c>
      <c r="R23" s="144">
        <v>5412</v>
      </c>
      <c r="S23" s="144">
        <v>5959</v>
      </c>
      <c r="T23" s="144">
        <v>6189.19</v>
      </c>
      <c r="U23" s="144">
        <v>5982.9999999999991</v>
      </c>
    </row>
    <row r="24" spans="1:21" s="13" customFormat="1" ht="24.95" customHeight="1" x14ac:dyDescent="0.3">
      <c r="A24" s="97" t="s">
        <v>85</v>
      </c>
      <c r="B24" s="100">
        <v>5723</v>
      </c>
      <c r="C24" s="100">
        <v>6860</v>
      </c>
      <c r="D24" s="100">
        <v>6994</v>
      </c>
      <c r="E24" s="100">
        <v>4328</v>
      </c>
      <c r="F24" s="100">
        <v>4702.3</v>
      </c>
      <c r="G24" s="100">
        <v>5100</v>
      </c>
      <c r="H24" s="100">
        <v>4650</v>
      </c>
      <c r="I24" s="100">
        <v>4880</v>
      </c>
      <c r="J24" s="100">
        <v>4300</v>
      </c>
      <c r="K24" s="100">
        <v>3731</v>
      </c>
      <c r="L24" s="100">
        <v>3007</v>
      </c>
      <c r="M24" s="100">
        <v>3063</v>
      </c>
      <c r="N24" s="100">
        <v>2542</v>
      </c>
      <c r="O24" s="100">
        <v>2535</v>
      </c>
      <c r="P24" s="100">
        <v>1782</v>
      </c>
      <c r="Q24" s="144">
        <v>1140</v>
      </c>
      <c r="R24" s="144">
        <v>1020</v>
      </c>
      <c r="S24" s="134">
        <v>0</v>
      </c>
      <c r="T24" s="109">
        <v>0</v>
      </c>
      <c r="U24" s="109">
        <v>0</v>
      </c>
    </row>
    <row r="25" spans="1:21" s="13" customFormat="1" ht="24.95" customHeight="1" x14ac:dyDescent="0.3">
      <c r="A25" s="95" t="s">
        <v>86</v>
      </c>
      <c r="B25" s="100">
        <f>SUM(B26,B27)</f>
        <v>0</v>
      </c>
      <c r="C25" s="100">
        <f>SUM(C26,C27)</f>
        <v>0</v>
      </c>
      <c r="D25" s="100">
        <f t="shared" ref="D25:S25" si="6">SUM(D26,D27)</f>
        <v>53495</v>
      </c>
      <c r="E25" s="100">
        <f t="shared" si="6"/>
        <v>51445</v>
      </c>
      <c r="F25" s="100">
        <f t="shared" si="6"/>
        <v>49394.2</v>
      </c>
      <c r="G25" s="100">
        <f t="shared" si="6"/>
        <v>47343</v>
      </c>
      <c r="H25" s="100">
        <f t="shared" si="6"/>
        <v>16212.240000000002</v>
      </c>
      <c r="I25" s="100">
        <f t="shared" si="6"/>
        <v>15543</v>
      </c>
      <c r="J25" s="100">
        <f t="shared" si="6"/>
        <v>0</v>
      </c>
      <c r="K25" s="100">
        <f t="shared" si="6"/>
        <v>0</v>
      </c>
      <c r="L25" s="100">
        <f t="shared" si="6"/>
        <v>0</v>
      </c>
      <c r="M25" s="100">
        <f t="shared" si="6"/>
        <v>0</v>
      </c>
      <c r="N25" s="100">
        <f t="shared" si="6"/>
        <v>0</v>
      </c>
      <c r="O25" s="100">
        <f t="shared" si="6"/>
        <v>0</v>
      </c>
      <c r="P25" s="100">
        <f t="shared" si="6"/>
        <v>0</v>
      </c>
      <c r="Q25" s="100">
        <f t="shared" si="6"/>
        <v>0</v>
      </c>
      <c r="R25" s="100">
        <f t="shared" si="6"/>
        <v>0</v>
      </c>
      <c r="S25" s="134">
        <f t="shared" si="6"/>
        <v>0</v>
      </c>
      <c r="T25" s="109">
        <v>0</v>
      </c>
      <c r="U25" s="109">
        <v>0</v>
      </c>
    </row>
    <row r="26" spans="1:21" s="13" customFormat="1" ht="24.95" customHeight="1" x14ac:dyDescent="0.3">
      <c r="A26" s="97" t="s">
        <v>87</v>
      </c>
      <c r="B26" s="101" t="s">
        <v>48</v>
      </c>
      <c r="C26" s="101" t="s">
        <v>48</v>
      </c>
      <c r="D26" s="100">
        <v>43954</v>
      </c>
      <c r="E26" s="100">
        <v>43954</v>
      </c>
      <c r="F26" s="100">
        <v>43954</v>
      </c>
      <c r="G26" s="100">
        <v>43954</v>
      </c>
      <c r="H26" s="100">
        <v>14873.61</v>
      </c>
      <c r="I26" s="100">
        <v>14874</v>
      </c>
      <c r="J26" s="100">
        <v>0</v>
      </c>
      <c r="K26" s="100">
        <v>0</v>
      </c>
      <c r="L26" s="100">
        <v>0</v>
      </c>
      <c r="M26" s="100">
        <v>0</v>
      </c>
      <c r="N26" s="100">
        <v>0</v>
      </c>
      <c r="O26" s="100">
        <v>0</v>
      </c>
      <c r="P26" s="100">
        <v>0</v>
      </c>
      <c r="Q26" s="100">
        <v>0</v>
      </c>
      <c r="R26" s="100">
        <v>0</v>
      </c>
      <c r="S26" s="134">
        <v>0</v>
      </c>
      <c r="T26" s="109">
        <v>0</v>
      </c>
      <c r="U26" s="109">
        <v>0</v>
      </c>
    </row>
    <row r="27" spans="1:21" s="13" customFormat="1" ht="24.95" customHeight="1" x14ac:dyDescent="0.3">
      <c r="A27" s="97" t="s">
        <v>88</v>
      </c>
      <c r="B27" s="101" t="s">
        <v>48</v>
      </c>
      <c r="C27" s="101" t="s">
        <v>48</v>
      </c>
      <c r="D27" s="100">
        <v>9541</v>
      </c>
      <c r="E27" s="100">
        <v>7491</v>
      </c>
      <c r="F27" s="82">
        <v>5440.2</v>
      </c>
      <c r="G27" s="100">
        <v>3389</v>
      </c>
      <c r="H27" s="100">
        <v>1338.63</v>
      </c>
      <c r="I27" s="100">
        <v>669</v>
      </c>
      <c r="J27" s="100">
        <v>0</v>
      </c>
      <c r="K27" s="100">
        <v>0</v>
      </c>
      <c r="L27" s="100">
        <v>0</v>
      </c>
      <c r="M27" s="100">
        <v>0</v>
      </c>
      <c r="N27" s="100">
        <v>0</v>
      </c>
      <c r="O27" s="100">
        <v>0</v>
      </c>
      <c r="P27" s="100">
        <v>0</v>
      </c>
      <c r="Q27" s="100">
        <v>0</v>
      </c>
      <c r="R27" s="100">
        <v>0</v>
      </c>
      <c r="S27" s="134">
        <v>0</v>
      </c>
      <c r="T27" s="109">
        <v>0</v>
      </c>
      <c r="U27" s="109">
        <v>0</v>
      </c>
    </row>
    <row r="28" spans="1:21" s="13" customFormat="1" ht="24.95" customHeight="1" x14ac:dyDescent="0.2">
      <c r="A28" s="95" t="s">
        <v>89</v>
      </c>
      <c r="B28" s="101" t="s">
        <v>48</v>
      </c>
      <c r="C28" s="101" t="s">
        <v>48</v>
      </c>
      <c r="D28" s="101" t="s">
        <v>48</v>
      </c>
      <c r="E28" s="101" t="s">
        <v>48</v>
      </c>
      <c r="F28" s="101" t="s">
        <v>48</v>
      </c>
      <c r="G28" s="101" t="s">
        <v>48</v>
      </c>
      <c r="H28" s="101" t="s">
        <v>48</v>
      </c>
      <c r="I28" s="101" t="s">
        <v>48</v>
      </c>
      <c r="J28" s="101" t="s">
        <v>48</v>
      </c>
      <c r="K28" s="101" t="s">
        <v>48</v>
      </c>
      <c r="L28" s="101" t="s">
        <v>48</v>
      </c>
      <c r="M28" s="101">
        <v>2297142</v>
      </c>
      <c r="N28" s="101">
        <v>1007640</v>
      </c>
      <c r="O28" s="101">
        <v>3637218</v>
      </c>
      <c r="P28" s="101">
        <v>4804790</v>
      </c>
      <c r="Q28" s="101">
        <v>5553857</v>
      </c>
      <c r="R28" s="101">
        <v>0</v>
      </c>
      <c r="S28" s="135">
        <v>0</v>
      </c>
      <c r="T28" s="119">
        <v>3202301.7389093</v>
      </c>
      <c r="U28" s="150">
        <v>2109103</v>
      </c>
    </row>
    <row r="29" spans="1:21" s="13" customFormat="1" ht="24.95" customHeight="1" x14ac:dyDescent="0.3">
      <c r="A29" s="95" t="s">
        <v>90</v>
      </c>
      <c r="B29" s="101" t="s">
        <v>48</v>
      </c>
      <c r="C29" s="101">
        <v>74368</v>
      </c>
      <c r="D29" s="101" t="s">
        <v>48</v>
      </c>
      <c r="E29" s="101" t="s">
        <v>48</v>
      </c>
      <c r="F29" s="101" t="s">
        <v>48</v>
      </c>
      <c r="G29" s="101" t="s">
        <v>48</v>
      </c>
      <c r="H29" s="101" t="s">
        <v>48</v>
      </c>
      <c r="I29" s="101" t="s">
        <v>48</v>
      </c>
      <c r="J29" s="101" t="s">
        <v>48</v>
      </c>
      <c r="K29" s="101" t="s">
        <v>48</v>
      </c>
      <c r="L29" s="101" t="s">
        <v>48</v>
      </c>
      <c r="M29" s="100" t="s">
        <v>48</v>
      </c>
      <c r="N29" s="101" t="s">
        <v>48</v>
      </c>
      <c r="O29" s="101" t="s">
        <v>48</v>
      </c>
      <c r="P29" s="101" t="s">
        <v>48</v>
      </c>
      <c r="Q29" s="101" t="s">
        <v>48</v>
      </c>
      <c r="R29" s="145">
        <v>1418409.43802</v>
      </c>
      <c r="S29" s="145">
        <v>1437915.55804</v>
      </c>
      <c r="T29" s="145">
        <v>1472167.4072537257</v>
      </c>
      <c r="U29" s="145">
        <v>1416716.54226</v>
      </c>
    </row>
    <row r="30" spans="1:21" s="13" customFormat="1" ht="24.95" customHeight="1" x14ac:dyDescent="0.2">
      <c r="A30" s="98" t="s">
        <v>91</v>
      </c>
      <c r="B30" s="99">
        <f>SUM(B31,B32,B33,B34,B35,B36,B37)</f>
        <v>3170658</v>
      </c>
      <c r="C30" s="99">
        <f t="shared" ref="C30:S30" si="7">SUM(C31,C32,C33,C34,C35,C36,C37)</f>
        <v>3564267</v>
      </c>
      <c r="D30" s="99">
        <f t="shared" si="7"/>
        <v>3341927</v>
      </c>
      <c r="E30" s="99">
        <f t="shared" si="7"/>
        <v>4340485</v>
      </c>
      <c r="F30" s="99">
        <f t="shared" si="7"/>
        <v>4427927.24</v>
      </c>
      <c r="G30" s="99">
        <f t="shared" si="7"/>
        <v>6170940</v>
      </c>
      <c r="H30" s="99">
        <f t="shared" si="7"/>
        <v>6958301.5300000003</v>
      </c>
      <c r="I30" s="99">
        <f t="shared" si="7"/>
        <v>7713411</v>
      </c>
      <c r="J30" s="99">
        <f t="shared" si="7"/>
        <v>8462606</v>
      </c>
      <c r="K30" s="99">
        <f t="shared" si="7"/>
        <v>9294555.5131661631</v>
      </c>
      <c r="L30" s="99">
        <f t="shared" si="7"/>
        <v>9243836</v>
      </c>
      <c r="M30" s="99">
        <f t="shared" si="7"/>
        <v>10518197</v>
      </c>
      <c r="N30" s="99">
        <f t="shared" si="7"/>
        <v>12713288.029860951</v>
      </c>
      <c r="O30" s="99">
        <f t="shared" si="7"/>
        <v>11276951.071937112</v>
      </c>
      <c r="P30" s="99">
        <f t="shared" si="7"/>
        <v>11548520</v>
      </c>
      <c r="Q30" s="99">
        <f t="shared" si="7"/>
        <v>11968590.82142178</v>
      </c>
      <c r="R30" s="99">
        <f t="shared" si="7"/>
        <v>5602307.140053574</v>
      </c>
      <c r="S30" s="133">
        <f t="shared" si="7"/>
        <v>6299595</v>
      </c>
      <c r="T30" s="121">
        <v>11523565.235529801</v>
      </c>
      <c r="U30" s="102">
        <v>12458614.342577601</v>
      </c>
    </row>
    <row r="31" spans="1:21" s="13" customFormat="1" ht="24.95" customHeight="1" x14ac:dyDescent="0.2">
      <c r="A31" s="95" t="s">
        <v>92</v>
      </c>
      <c r="B31" s="96">
        <v>3170658</v>
      </c>
      <c r="C31" s="96">
        <v>3564267</v>
      </c>
      <c r="D31" s="96">
        <v>3333285</v>
      </c>
      <c r="E31" s="96">
        <v>4250675</v>
      </c>
      <c r="F31" s="110">
        <v>4313503.24</v>
      </c>
      <c r="G31" s="96">
        <v>6057889</v>
      </c>
      <c r="H31" s="96">
        <v>6858602</v>
      </c>
      <c r="I31" s="96">
        <v>7259692</v>
      </c>
      <c r="J31" s="96">
        <v>7788781</v>
      </c>
      <c r="K31" s="96">
        <v>8042554</v>
      </c>
      <c r="L31" s="96">
        <v>7573212</v>
      </c>
      <c r="M31" s="96">
        <v>8014523</v>
      </c>
      <c r="N31" s="108">
        <v>9054973.0483509507</v>
      </c>
      <c r="O31" s="108">
        <v>9118572.69232345</v>
      </c>
      <c r="P31" s="96">
        <v>9332711</v>
      </c>
      <c r="Q31" s="144">
        <v>9244154.8214217797</v>
      </c>
      <c r="R31" s="144">
        <v>4642438.140053574</v>
      </c>
      <c r="S31" s="144">
        <v>4061191</v>
      </c>
      <c r="T31" s="144">
        <v>5205508.2355297999</v>
      </c>
      <c r="U31" s="144">
        <v>5609473.7870775964</v>
      </c>
    </row>
    <row r="32" spans="1:21" s="13" customFormat="1" ht="24.95" customHeight="1" x14ac:dyDescent="0.2">
      <c r="A32" s="95" t="s">
        <v>93</v>
      </c>
      <c r="B32" s="101" t="s">
        <v>48</v>
      </c>
      <c r="C32" s="101" t="s">
        <v>48</v>
      </c>
      <c r="D32" s="101" t="s">
        <v>48</v>
      </c>
      <c r="E32" s="101" t="s">
        <v>48</v>
      </c>
      <c r="F32" s="101" t="s">
        <v>48</v>
      </c>
      <c r="G32" s="101" t="s">
        <v>48</v>
      </c>
      <c r="H32" s="101" t="s">
        <v>48</v>
      </c>
      <c r="I32" s="96">
        <v>348606</v>
      </c>
      <c r="J32" s="96">
        <v>441382</v>
      </c>
      <c r="K32" s="96">
        <v>444792</v>
      </c>
      <c r="L32" s="96">
        <v>411906</v>
      </c>
      <c r="M32" s="96">
        <v>418085</v>
      </c>
      <c r="N32" s="108">
        <v>434293.77565999998</v>
      </c>
      <c r="O32" s="108">
        <v>478949.56</v>
      </c>
      <c r="P32" s="96">
        <v>560975</v>
      </c>
      <c r="Q32" s="149">
        <v>711854</v>
      </c>
      <c r="R32" s="144">
        <v>566674</v>
      </c>
      <c r="S32" s="144">
        <v>1820668</v>
      </c>
      <c r="T32" s="144">
        <v>2630515</v>
      </c>
      <c r="U32" s="144">
        <v>2823112.5554999998</v>
      </c>
    </row>
    <row r="33" spans="1:21" s="13" customFormat="1" ht="24.95" customHeight="1" x14ac:dyDescent="0.2">
      <c r="A33" s="95" t="s">
        <v>74</v>
      </c>
      <c r="B33" s="101" t="s">
        <v>48</v>
      </c>
      <c r="C33" s="101" t="s">
        <v>48</v>
      </c>
      <c r="D33" s="96">
        <v>8642</v>
      </c>
      <c r="E33" s="96">
        <v>89810</v>
      </c>
      <c r="F33" s="96">
        <v>64424</v>
      </c>
      <c r="G33" s="96">
        <v>54073</v>
      </c>
      <c r="H33" s="96">
        <v>32008.35</v>
      </c>
      <c r="I33" s="96">
        <v>36284</v>
      </c>
      <c r="J33" s="96">
        <v>35380</v>
      </c>
      <c r="K33" s="96">
        <v>50389</v>
      </c>
      <c r="L33" s="96">
        <v>68537</v>
      </c>
      <c r="M33" s="96">
        <v>77196</v>
      </c>
      <c r="N33" s="108">
        <v>74500.311350000004</v>
      </c>
      <c r="O33" s="96">
        <v>112972</v>
      </c>
      <c r="P33" s="96">
        <v>119569</v>
      </c>
      <c r="Q33" s="96">
        <v>155024</v>
      </c>
      <c r="R33" s="96">
        <v>145932</v>
      </c>
      <c r="S33" s="113">
        <v>170521</v>
      </c>
      <c r="T33" s="142" t="s">
        <v>48</v>
      </c>
      <c r="U33" s="114" t="s">
        <v>48</v>
      </c>
    </row>
    <row r="34" spans="1:21" s="13" customFormat="1" ht="24.95" customHeight="1" x14ac:dyDescent="0.2">
      <c r="A34" s="95" t="s">
        <v>94</v>
      </c>
      <c r="B34" s="101" t="s">
        <v>48</v>
      </c>
      <c r="C34" s="101" t="s">
        <v>48</v>
      </c>
      <c r="D34" s="101" t="s">
        <v>48</v>
      </c>
      <c r="E34" s="101" t="s">
        <v>48</v>
      </c>
      <c r="F34" s="101">
        <v>50000</v>
      </c>
      <c r="G34" s="96">
        <v>50700</v>
      </c>
      <c r="H34" s="96">
        <v>52421.2</v>
      </c>
      <c r="I34" s="96">
        <v>54478</v>
      </c>
      <c r="J34" s="96">
        <v>53709</v>
      </c>
      <c r="K34" s="96">
        <v>56000</v>
      </c>
      <c r="L34" s="96">
        <v>59322</v>
      </c>
      <c r="M34" s="96">
        <v>55980</v>
      </c>
      <c r="N34" s="96">
        <v>58600</v>
      </c>
      <c r="O34" s="108">
        <v>63037.6636136612</v>
      </c>
      <c r="P34" s="96">
        <v>63593</v>
      </c>
      <c r="Q34" s="96">
        <v>62879</v>
      </c>
      <c r="R34" s="96">
        <v>62955</v>
      </c>
      <c r="S34" s="113">
        <v>63078</v>
      </c>
      <c r="T34" s="142" t="s">
        <v>48</v>
      </c>
      <c r="U34" s="114" t="s">
        <v>48</v>
      </c>
    </row>
    <row r="35" spans="1:21" s="13" customFormat="1" ht="24.95" customHeight="1" x14ac:dyDescent="0.2">
      <c r="A35" s="95" t="s">
        <v>113</v>
      </c>
      <c r="B35" s="101" t="s">
        <v>48</v>
      </c>
      <c r="C35" s="101" t="s">
        <v>48</v>
      </c>
      <c r="D35" s="101" t="s">
        <v>48</v>
      </c>
      <c r="E35" s="101" t="s">
        <v>48</v>
      </c>
      <c r="F35" s="101" t="s">
        <v>48</v>
      </c>
      <c r="G35" s="101" t="s">
        <v>48</v>
      </c>
      <c r="H35" s="101" t="s">
        <v>48</v>
      </c>
      <c r="I35" s="101" t="s">
        <v>48</v>
      </c>
      <c r="J35" s="101" t="s">
        <v>48</v>
      </c>
      <c r="K35" s="111">
        <v>564544.51316616405</v>
      </c>
      <c r="L35" s="96">
        <v>949063</v>
      </c>
      <c r="M35" s="96">
        <v>1776451</v>
      </c>
      <c r="N35" s="96">
        <v>2912369</v>
      </c>
      <c r="O35" s="96">
        <v>1325698</v>
      </c>
      <c r="P35" s="96">
        <v>1310627</v>
      </c>
      <c r="Q35" s="96">
        <v>1582422</v>
      </c>
      <c r="R35" s="101" t="s">
        <v>48</v>
      </c>
      <c r="S35" s="135">
        <v>0</v>
      </c>
      <c r="T35" s="119">
        <v>3687542</v>
      </c>
      <c r="U35" s="111">
        <v>4026028</v>
      </c>
    </row>
    <row r="36" spans="1:21" s="13" customFormat="1" ht="24.95" customHeight="1" x14ac:dyDescent="0.2">
      <c r="A36" s="95" t="s">
        <v>95</v>
      </c>
      <c r="B36" s="101" t="s">
        <v>48</v>
      </c>
      <c r="C36" s="101" t="s">
        <v>48</v>
      </c>
      <c r="D36" s="101" t="s">
        <v>48</v>
      </c>
      <c r="E36" s="101" t="s">
        <v>48</v>
      </c>
      <c r="F36" s="101" t="s">
        <v>48</v>
      </c>
      <c r="G36" s="101">
        <v>8278</v>
      </c>
      <c r="H36" s="101">
        <v>15269.98</v>
      </c>
      <c r="I36" s="96">
        <v>14351</v>
      </c>
      <c r="J36" s="96">
        <v>17054</v>
      </c>
      <c r="K36" s="96">
        <v>10208</v>
      </c>
      <c r="L36" s="96">
        <v>7562</v>
      </c>
      <c r="M36" s="96">
        <v>4410</v>
      </c>
      <c r="N36" s="108">
        <v>6415.0306099999998</v>
      </c>
      <c r="O36" s="108">
        <v>2921.1559999999999</v>
      </c>
      <c r="P36" s="96">
        <v>10960</v>
      </c>
      <c r="Q36" s="96">
        <v>10298</v>
      </c>
      <c r="R36" s="96">
        <v>9641</v>
      </c>
      <c r="S36" s="113">
        <v>8288</v>
      </c>
      <c r="T36" s="122" t="s">
        <v>48</v>
      </c>
      <c r="U36" s="115" t="s">
        <v>48</v>
      </c>
    </row>
    <row r="37" spans="1:21" s="13" customFormat="1" ht="24.95" customHeight="1" x14ac:dyDescent="0.2">
      <c r="A37" s="95" t="s">
        <v>114</v>
      </c>
      <c r="B37" s="101" t="s">
        <v>48</v>
      </c>
      <c r="C37" s="101" t="s">
        <v>48</v>
      </c>
      <c r="D37" s="101" t="s">
        <v>48</v>
      </c>
      <c r="E37" s="101" t="s">
        <v>48</v>
      </c>
      <c r="F37" s="101" t="s">
        <v>48</v>
      </c>
      <c r="G37" s="101" t="s">
        <v>48</v>
      </c>
      <c r="H37" s="101" t="s">
        <v>48</v>
      </c>
      <c r="I37" s="101" t="s">
        <v>48</v>
      </c>
      <c r="J37" s="96">
        <v>126300</v>
      </c>
      <c r="K37" s="96">
        <v>126068</v>
      </c>
      <c r="L37" s="96">
        <v>174234</v>
      </c>
      <c r="M37" s="96">
        <v>171552</v>
      </c>
      <c r="N37" s="96">
        <v>172136.86389000001</v>
      </c>
      <c r="O37" s="96">
        <v>174800</v>
      </c>
      <c r="P37" s="96">
        <v>150085</v>
      </c>
      <c r="Q37" s="96">
        <v>201959</v>
      </c>
      <c r="R37" s="96">
        <v>174667</v>
      </c>
      <c r="S37" s="113">
        <v>175849</v>
      </c>
      <c r="T37" s="123" t="s">
        <v>48</v>
      </c>
      <c r="U37" s="101" t="s">
        <v>48</v>
      </c>
    </row>
    <row r="38" spans="1:21" s="125" customFormat="1" ht="24.95" customHeight="1" x14ac:dyDescent="0.2">
      <c r="A38" s="128" t="s">
        <v>96</v>
      </c>
      <c r="B38" s="121">
        <f t="shared" ref="B38:P38" si="8">B39</f>
        <v>887142</v>
      </c>
      <c r="C38" s="121">
        <f t="shared" si="8"/>
        <v>630864</v>
      </c>
      <c r="D38" s="121">
        <f t="shared" si="8"/>
        <v>679915</v>
      </c>
      <c r="E38" s="121">
        <f t="shared" si="8"/>
        <v>687592</v>
      </c>
      <c r="F38" s="121">
        <f t="shared" si="8"/>
        <v>744513</v>
      </c>
      <c r="G38" s="121">
        <f t="shared" si="8"/>
        <v>819768</v>
      </c>
      <c r="H38" s="121">
        <f t="shared" si="8"/>
        <v>823660</v>
      </c>
      <c r="I38" s="121">
        <f t="shared" si="8"/>
        <v>848882</v>
      </c>
      <c r="J38" s="121">
        <f t="shared" si="8"/>
        <v>922941</v>
      </c>
      <c r="K38" s="121">
        <f t="shared" si="8"/>
        <v>986368</v>
      </c>
      <c r="L38" s="121">
        <f t="shared" si="8"/>
        <v>1024173</v>
      </c>
      <c r="M38" s="121">
        <f t="shared" si="8"/>
        <v>1097616</v>
      </c>
      <c r="N38" s="121">
        <f t="shared" si="8"/>
        <v>1144714</v>
      </c>
      <c r="O38" s="157">
        <f t="shared" si="8"/>
        <v>1195030</v>
      </c>
      <c r="P38" s="157">
        <f t="shared" si="8"/>
        <v>1195576</v>
      </c>
      <c r="Q38" s="157">
        <v>1199350.6722999997</v>
      </c>
      <c r="R38" s="157">
        <v>1222759.05926</v>
      </c>
      <c r="S38" s="157">
        <v>1293755.6128799999</v>
      </c>
      <c r="T38" s="157">
        <v>1309067.05403</v>
      </c>
      <c r="U38" s="157">
        <v>1360423.9024299998</v>
      </c>
    </row>
    <row r="39" spans="1:21" s="125" customFormat="1" ht="24.95" customHeight="1" x14ac:dyDescent="0.2">
      <c r="A39" s="129" t="s">
        <v>97</v>
      </c>
      <c r="B39" s="113">
        <v>887142</v>
      </c>
      <c r="C39" s="113">
        <v>630864</v>
      </c>
      <c r="D39" s="113">
        <v>679915</v>
      </c>
      <c r="E39" s="113">
        <v>687592</v>
      </c>
      <c r="F39" s="113">
        <v>744513</v>
      </c>
      <c r="G39" s="113">
        <v>819768</v>
      </c>
      <c r="H39" s="113">
        <v>823660</v>
      </c>
      <c r="I39" s="113">
        <v>848882</v>
      </c>
      <c r="J39" s="113">
        <v>922941</v>
      </c>
      <c r="K39" s="113">
        <v>986368</v>
      </c>
      <c r="L39" s="156">
        <v>1024173</v>
      </c>
      <c r="M39" s="156">
        <v>1097616</v>
      </c>
      <c r="N39" s="156">
        <v>1144714</v>
      </c>
      <c r="O39" s="156">
        <v>1195030</v>
      </c>
      <c r="P39" s="156">
        <v>1195576</v>
      </c>
      <c r="Q39" s="156">
        <v>1199351</v>
      </c>
      <c r="R39" s="156">
        <v>1222759</v>
      </c>
      <c r="S39" s="156">
        <v>1293756</v>
      </c>
      <c r="T39" s="156">
        <v>1309067.05403</v>
      </c>
      <c r="U39" s="156">
        <v>1360424</v>
      </c>
    </row>
    <row r="40" spans="1:21" s="13" customFormat="1" ht="24.95" customHeight="1" x14ac:dyDescent="0.2">
      <c r="A40" s="98" t="s">
        <v>98</v>
      </c>
      <c r="B40" s="102">
        <v>0</v>
      </c>
      <c r="C40" s="102">
        <v>19831</v>
      </c>
      <c r="D40" s="102">
        <v>0</v>
      </c>
      <c r="E40" s="102">
        <v>0</v>
      </c>
      <c r="F40" s="102">
        <v>1344</v>
      </c>
      <c r="G40" s="102">
        <v>4183</v>
      </c>
      <c r="H40" s="102">
        <v>16699</v>
      </c>
      <c r="I40" s="102">
        <v>158</v>
      </c>
      <c r="J40" s="102">
        <v>270729</v>
      </c>
      <c r="K40" s="102">
        <v>553952</v>
      </c>
      <c r="L40" s="102">
        <v>294592</v>
      </c>
      <c r="M40" s="102">
        <v>602003</v>
      </c>
      <c r="N40" s="102">
        <v>1031759</v>
      </c>
      <c r="O40" s="102">
        <v>13200</v>
      </c>
      <c r="P40" s="102">
        <v>8821</v>
      </c>
      <c r="Q40" s="147">
        <v>40459.470309999997</v>
      </c>
      <c r="R40" s="147">
        <v>21126.0579</v>
      </c>
      <c r="S40" s="147">
        <v>8112.2629999999999</v>
      </c>
      <c r="T40" s="147">
        <v>5549.808</v>
      </c>
      <c r="U40" s="147">
        <v>5456.2443899999998</v>
      </c>
    </row>
    <row r="41" spans="1:21" s="13" customFormat="1" ht="24.95" customHeight="1" x14ac:dyDescent="0.2">
      <c r="A41" s="98" t="s">
        <v>99</v>
      </c>
      <c r="B41" s="102">
        <v>39152</v>
      </c>
      <c r="C41" s="102">
        <v>170818</v>
      </c>
      <c r="D41" s="102">
        <v>204844</v>
      </c>
      <c r="E41" s="102">
        <v>310231</v>
      </c>
      <c r="F41" s="102">
        <v>141920</v>
      </c>
      <c r="G41" s="102">
        <v>231454</v>
      </c>
      <c r="H41" s="102">
        <v>167978</v>
      </c>
      <c r="I41" s="102">
        <v>630</v>
      </c>
      <c r="J41" s="102">
        <v>65262</v>
      </c>
      <c r="K41" s="102">
        <v>182875</v>
      </c>
      <c r="L41" s="102">
        <v>255753</v>
      </c>
      <c r="M41" s="102">
        <v>254793</v>
      </c>
      <c r="N41" s="102">
        <v>146083</v>
      </c>
      <c r="O41" s="102">
        <v>344941</v>
      </c>
      <c r="P41" s="102">
        <v>250005</v>
      </c>
      <c r="Q41" s="143">
        <v>335788.73509899998</v>
      </c>
      <c r="R41" s="143">
        <v>278207.84672999999</v>
      </c>
      <c r="S41" s="143">
        <v>239139.90673399993</v>
      </c>
      <c r="T41" s="143">
        <v>206038.95801199999</v>
      </c>
      <c r="U41" s="143">
        <v>181065.27146836978</v>
      </c>
    </row>
    <row r="42" spans="1:21" s="13" customFormat="1" ht="24.95" customHeight="1" thickBot="1" x14ac:dyDescent="0.25">
      <c r="A42" s="98" t="s">
        <v>100</v>
      </c>
      <c r="B42" s="102">
        <v>54816</v>
      </c>
      <c r="C42" s="102">
        <v>354339</v>
      </c>
      <c r="D42" s="102">
        <v>22743</v>
      </c>
      <c r="E42" s="102">
        <v>22619</v>
      </c>
      <c r="F42" s="102">
        <v>38480</v>
      </c>
      <c r="G42" s="102">
        <v>0</v>
      </c>
      <c r="H42" s="102">
        <v>14565</v>
      </c>
      <c r="I42" s="102">
        <v>71026</v>
      </c>
      <c r="J42" s="102">
        <v>70582</v>
      </c>
      <c r="K42" s="102">
        <v>68857</v>
      </c>
      <c r="L42" s="102">
        <v>67107</v>
      </c>
      <c r="M42" s="102">
        <v>69905</v>
      </c>
      <c r="N42" s="102">
        <v>74796</v>
      </c>
      <c r="O42" s="102">
        <v>119403</v>
      </c>
      <c r="P42" s="102">
        <v>82524</v>
      </c>
      <c r="Q42" s="146">
        <v>63573.234349999999</v>
      </c>
      <c r="R42" s="146">
        <v>73382.305999999997</v>
      </c>
      <c r="S42" s="146">
        <v>88924.015639999998</v>
      </c>
      <c r="T42" s="148">
        <v>76165</v>
      </c>
      <c r="U42" s="148">
        <v>69078.006099999999</v>
      </c>
    </row>
    <row r="43" spans="1:21" s="23" customFormat="1" ht="24.95" customHeight="1" x14ac:dyDescent="0.2">
      <c r="A43" s="130" t="s">
        <v>101</v>
      </c>
      <c r="B43" s="112">
        <f t="shared" ref="B43:S43" si="9">SUM(B11,B19,B30,B38,B40,B41,B42)</f>
        <v>36526592</v>
      </c>
      <c r="C43" s="112">
        <f t="shared" si="9"/>
        <v>38416785</v>
      </c>
      <c r="D43" s="112">
        <f t="shared" si="9"/>
        <v>39237266</v>
      </c>
      <c r="E43" s="112">
        <f t="shared" si="9"/>
        <v>42070869</v>
      </c>
      <c r="F43" s="112">
        <f t="shared" si="9"/>
        <v>42237123.740000002</v>
      </c>
      <c r="G43" s="112">
        <f t="shared" si="9"/>
        <v>44787009</v>
      </c>
      <c r="H43" s="112">
        <f t="shared" si="9"/>
        <v>46661933.219999999</v>
      </c>
      <c r="I43" s="112">
        <f t="shared" si="9"/>
        <v>48320121.067000002</v>
      </c>
      <c r="J43" s="112">
        <f t="shared" si="9"/>
        <v>51494057</v>
      </c>
      <c r="K43" s="112">
        <f t="shared" si="9"/>
        <v>55080309.476796165</v>
      </c>
      <c r="L43" s="112">
        <f t="shared" si="9"/>
        <v>55766754</v>
      </c>
      <c r="M43" s="112">
        <f t="shared" si="9"/>
        <v>60021651</v>
      </c>
      <c r="N43" s="112">
        <f t="shared" si="9"/>
        <v>63408088.323140956</v>
      </c>
      <c r="O43" s="112">
        <f t="shared" si="9"/>
        <v>65928026.258627109</v>
      </c>
      <c r="P43" s="112">
        <f t="shared" si="9"/>
        <v>68259476</v>
      </c>
      <c r="Q43" s="112">
        <f t="shared" si="9"/>
        <v>71235528.298660785</v>
      </c>
      <c r="R43" s="112">
        <f t="shared" si="9"/>
        <v>62557516.768343575</v>
      </c>
      <c r="S43" s="112">
        <f t="shared" si="9"/>
        <v>63442152.711723991</v>
      </c>
      <c r="T43" s="121">
        <f>T11+T20+T30+T38+T40+T41+T42</f>
        <v>63835798.939218298</v>
      </c>
      <c r="U43" s="121">
        <f t="shared" ref="U43" si="10">U11+U19+U30+U38+U40+U41+U42</f>
        <v>69569964.665335953</v>
      </c>
    </row>
    <row r="44" spans="1:21" s="23" customFormat="1" ht="19.5" customHeight="1" x14ac:dyDescent="0.2">
      <c r="A44" s="158"/>
      <c r="B44" s="121"/>
      <c r="C44" s="121"/>
      <c r="D44" s="121"/>
      <c r="E44" s="121"/>
      <c r="F44" s="121"/>
      <c r="G44" s="121"/>
      <c r="H44" s="121"/>
      <c r="I44" s="121"/>
      <c r="J44" s="121"/>
      <c r="K44" s="121"/>
      <c r="L44" s="121"/>
      <c r="M44" s="121"/>
      <c r="N44" s="121"/>
      <c r="O44" s="121"/>
      <c r="P44" s="121"/>
      <c r="Q44" s="121"/>
      <c r="R44" s="121"/>
      <c r="S44" s="121"/>
      <c r="T44" s="121"/>
      <c r="U44" s="121"/>
    </row>
    <row r="45" spans="1:21" s="7" customFormat="1" ht="24.95" customHeight="1" x14ac:dyDescent="0.3">
      <c r="A45" s="106" t="s">
        <v>108</v>
      </c>
      <c r="B45" s="14"/>
      <c r="C45" s="29"/>
      <c r="D45" s="29"/>
      <c r="E45" s="29"/>
      <c r="F45" s="29"/>
      <c r="G45" s="29"/>
      <c r="H45" s="29"/>
      <c r="I45" s="29"/>
      <c r="J45" s="29"/>
      <c r="K45" s="29"/>
      <c r="L45" s="29"/>
      <c r="M45" s="29"/>
      <c r="N45" s="29"/>
      <c r="O45" s="29"/>
      <c r="P45" s="29"/>
      <c r="Q45" s="29"/>
      <c r="R45" s="29"/>
      <c r="S45" s="136"/>
      <c r="T45" s="124"/>
    </row>
    <row r="46" spans="1:21" s="13" customFormat="1" ht="24.95" customHeight="1" x14ac:dyDescent="0.3">
      <c r="A46" s="14" t="s">
        <v>126</v>
      </c>
      <c r="B46" s="27"/>
      <c r="C46" s="27"/>
      <c r="D46" s="27"/>
      <c r="E46" s="27"/>
      <c r="F46" s="27"/>
      <c r="G46" s="27"/>
      <c r="H46" s="27"/>
      <c r="I46" s="27"/>
      <c r="J46" s="27"/>
      <c r="K46" s="27"/>
      <c r="L46" s="27"/>
      <c r="M46" s="27"/>
      <c r="N46" s="27"/>
      <c r="O46" s="27"/>
      <c r="P46" s="27"/>
      <c r="Q46" s="27"/>
      <c r="R46" s="27"/>
      <c r="S46" s="137"/>
      <c r="T46" s="125"/>
    </row>
    <row r="47" spans="1:21" s="13" customFormat="1" ht="15.75" customHeight="1" x14ac:dyDescent="0.2">
      <c r="A47" s="106"/>
      <c r="B47" s="27"/>
      <c r="C47" s="27"/>
      <c r="D47" s="27"/>
      <c r="E47" s="27"/>
      <c r="F47" s="27"/>
      <c r="G47" s="27"/>
      <c r="H47" s="27"/>
      <c r="I47" s="27"/>
      <c r="J47" s="27"/>
      <c r="K47" s="27"/>
      <c r="L47" s="27"/>
      <c r="M47" s="27"/>
      <c r="N47" s="27"/>
      <c r="O47" s="27"/>
      <c r="P47" s="27"/>
      <c r="Q47" s="27"/>
      <c r="R47" s="27"/>
      <c r="S47" s="137"/>
      <c r="T47" s="125"/>
    </row>
    <row r="48" spans="1:21" s="13" customFormat="1" ht="24.95" customHeight="1" x14ac:dyDescent="0.2">
      <c r="A48" s="159" t="s">
        <v>125</v>
      </c>
      <c r="B48" s="27"/>
      <c r="C48" s="27"/>
      <c r="D48" s="27"/>
      <c r="E48" s="27"/>
      <c r="F48" s="27"/>
      <c r="G48" s="27"/>
      <c r="H48" s="27"/>
      <c r="I48" s="27"/>
      <c r="J48" s="27"/>
      <c r="K48" s="27"/>
      <c r="L48" s="27"/>
      <c r="M48" s="27"/>
      <c r="N48" s="27"/>
      <c r="O48" s="27"/>
      <c r="P48" s="27"/>
      <c r="Q48" s="27"/>
      <c r="R48" s="27"/>
      <c r="S48" s="137"/>
      <c r="T48" s="125"/>
    </row>
    <row r="49" spans="1:20" s="13" customFormat="1" ht="24.95" customHeight="1" x14ac:dyDescent="0.2">
      <c r="A49" s="15"/>
      <c r="B49" s="27"/>
      <c r="C49" s="27"/>
      <c r="D49" s="27"/>
      <c r="E49" s="27"/>
      <c r="F49" s="27"/>
      <c r="G49" s="27"/>
      <c r="H49" s="27"/>
      <c r="I49" s="27"/>
      <c r="J49" s="27"/>
      <c r="K49" s="27"/>
      <c r="L49" s="27"/>
      <c r="M49" s="27"/>
      <c r="N49" s="27"/>
      <c r="O49" s="27"/>
      <c r="P49" s="27"/>
      <c r="Q49" s="27"/>
      <c r="R49" s="27"/>
      <c r="S49" s="137"/>
      <c r="T49" s="125"/>
    </row>
    <row r="50" spans="1:20" s="13" customFormat="1" ht="24.95" customHeight="1" x14ac:dyDescent="0.2">
      <c r="A50" s="15"/>
      <c r="B50" s="27"/>
      <c r="C50" s="27"/>
      <c r="D50" s="27"/>
      <c r="E50" s="27"/>
      <c r="F50" s="27"/>
      <c r="G50" s="27"/>
      <c r="H50" s="27"/>
      <c r="I50" s="27"/>
      <c r="J50" s="27"/>
      <c r="K50" s="27"/>
      <c r="L50" s="27"/>
      <c r="M50" s="27"/>
      <c r="N50" s="27"/>
      <c r="O50" s="27"/>
      <c r="P50" s="27"/>
      <c r="Q50" s="27"/>
      <c r="R50" s="27"/>
      <c r="S50" s="137"/>
      <c r="T50" s="125"/>
    </row>
    <row r="51" spans="1:20" s="10" customFormat="1" ht="30" customHeight="1" x14ac:dyDescent="0.2">
      <c r="A51" s="3"/>
      <c r="B51" s="30"/>
      <c r="C51" s="30"/>
      <c r="D51" s="30"/>
      <c r="E51" s="30"/>
      <c r="F51" s="30"/>
      <c r="G51" s="30"/>
      <c r="H51" s="30"/>
      <c r="I51" s="30"/>
      <c r="J51" s="30"/>
      <c r="K51" s="30"/>
      <c r="L51" s="30"/>
      <c r="M51" s="30"/>
      <c r="N51" s="30"/>
      <c r="O51" s="30"/>
      <c r="P51" s="30"/>
      <c r="Q51" s="30"/>
      <c r="R51" s="30"/>
      <c r="S51" s="138"/>
      <c r="T51" s="23"/>
    </row>
    <row r="52" spans="1:20" s="10" customFormat="1" ht="30" customHeight="1" x14ac:dyDescent="0.2">
      <c r="A52" s="28"/>
      <c r="B52" s="30"/>
      <c r="C52" s="30"/>
      <c r="D52" s="30"/>
      <c r="E52" s="30"/>
      <c r="F52" s="30"/>
      <c r="G52" s="30"/>
      <c r="H52" s="30"/>
      <c r="I52" s="30"/>
      <c r="J52" s="30"/>
      <c r="K52" s="30"/>
      <c r="L52" s="30"/>
      <c r="M52" s="30"/>
      <c r="N52" s="30"/>
      <c r="O52" s="30"/>
      <c r="P52" s="30"/>
      <c r="Q52" s="30"/>
      <c r="R52" s="30"/>
      <c r="S52" s="138"/>
      <c r="T52" s="23"/>
    </row>
    <row r="53" spans="1:20" s="12" customFormat="1" ht="20.100000000000001" customHeight="1" x14ac:dyDescent="0.3">
      <c r="A53" s="16"/>
      <c r="B53" s="16"/>
      <c r="C53" s="16"/>
      <c r="D53" s="16"/>
      <c r="E53" s="16"/>
      <c r="F53" s="16"/>
      <c r="G53" s="16"/>
      <c r="H53" s="16"/>
      <c r="I53" s="16"/>
      <c r="J53" s="16"/>
      <c r="K53" s="16"/>
      <c r="L53" s="16"/>
      <c r="M53" s="16"/>
      <c r="N53" s="16"/>
      <c r="O53" s="16"/>
      <c r="P53" s="16"/>
      <c r="Q53" s="16"/>
      <c r="R53" s="16"/>
      <c r="S53" s="139"/>
      <c r="T53" s="126"/>
    </row>
    <row r="54" spans="1:20" s="8" customFormat="1" ht="35.1" customHeight="1" x14ac:dyDescent="0.2">
      <c r="A54" s="28"/>
      <c r="B54" s="9"/>
      <c r="C54" s="9"/>
      <c r="D54" s="9"/>
      <c r="E54" s="9"/>
      <c r="F54" s="9"/>
      <c r="G54" s="9"/>
      <c r="H54" s="9"/>
      <c r="I54" s="9"/>
      <c r="J54" s="9"/>
      <c r="K54" s="9"/>
      <c r="L54" s="9"/>
      <c r="M54" s="9"/>
      <c r="N54" s="9"/>
      <c r="O54" s="9"/>
      <c r="P54" s="9"/>
      <c r="Q54" s="9"/>
      <c r="R54" s="9"/>
      <c r="S54" s="140"/>
      <c r="T54" s="127"/>
    </row>
    <row r="55" spans="1:20" ht="35.1" customHeight="1" x14ac:dyDescent="0.25">
      <c r="B55" s="1"/>
      <c r="C55" s="1"/>
      <c r="D55" s="1"/>
      <c r="E55" s="1"/>
      <c r="F55" s="1"/>
      <c r="G55" s="1"/>
      <c r="H55" s="1"/>
      <c r="I55" s="1"/>
      <c r="J55" s="1"/>
      <c r="K55" s="1"/>
      <c r="L55" s="1"/>
      <c r="M55" s="1"/>
      <c r="N55" s="1"/>
      <c r="O55" s="1"/>
      <c r="P55" s="1"/>
      <c r="Q55" s="1"/>
      <c r="R55" s="1"/>
      <c r="S55" s="141"/>
    </row>
    <row r="56" spans="1:20" ht="60" customHeight="1" x14ac:dyDescent="0.25">
      <c r="A56" s="26"/>
    </row>
    <row r="57" spans="1:20" s="13" customFormat="1" ht="24.95" customHeight="1" x14ac:dyDescent="0.2">
      <c r="A57" s="15"/>
      <c r="S57" s="125"/>
      <c r="T57" s="125"/>
    </row>
    <row r="58" spans="1:20" s="10" customFormat="1" ht="24.95" customHeight="1" x14ac:dyDescent="0.2">
      <c r="A58" s="3"/>
      <c r="S58" s="23"/>
      <c r="T58" s="23"/>
    </row>
    <row r="59" spans="1:20" s="10" customFormat="1" ht="30" customHeight="1" x14ac:dyDescent="0.2">
      <c r="A59" s="28"/>
      <c r="S59" s="23"/>
      <c r="T59" s="23"/>
    </row>
    <row r="60" spans="1:20" s="12" customFormat="1" ht="20.100000000000001" customHeight="1" x14ac:dyDescent="0.3">
      <c r="A60" s="16"/>
      <c r="S60" s="126"/>
      <c r="T60" s="126"/>
    </row>
    <row r="61" spans="1:20" s="8" customFormat="1" ht="35.1" customHeight="1" x14ac:dyDescent="0.2">
      <c r="A61" s="28"/>
      <c r="S61" s="127"/>
      <c r="T61" s="127"/>
    </row>
    <row r="62" spans="1:20" s="8" customFormat="1" ht="20.100000000000001" customHeight="1" x14ac:dyDescent="0.2">
      <c r="A62" s="11"/>
      <c r="S62" s="127"/>
      <c r="T62" s="127"/>
    </row>
    <row r="63" spans="1:20" s="7" customFormat="1" ht="20.100000000000001" customHeight="1" x14ac:dyDescent="0.3">
      <c r="A63" s="6"/>
      <c r="S63" s="124"/>
      <c r="T63" s="124"/>
    </row>
    <row r="64" spans="1:20" s="7" customFormat="1" ht="20.100000000000001" customHeight="1" x14ac:dyDescent="0.3">
      <c r="A64" s="6"/>
      <c r="S64" s="124"/>
      <c r="T64" s="124"/>
    </row>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row r="78" ht="20.100000000000001" customHeight="1" x14ac:dyDescent="0.25"/>
    <row r="79" ht="20.100000000000001" customHeight="1" x14ac:dyDescent="0.25"/>
    <row r="80"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27" ht="20.100000000000001" customHeight="1" x14ac:dyDescent="0.25"/>
    <row r="128"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20.100000000000001" customHeight="1" x14ac:dyDescent="0.25"/>
    <row r="134" ht="20.100000000000001" customHeight="1" x14ac:dyDescent="0.25"/>
    <row r="135" ht="20.100000000000001" customHeight="1" x14ac:dyDescent="0.25"/>
    <row r="136" ht="20.100000000000001" customHeight="1" x14ac:dyDescent="0.25"/>
    <row r="137" ht="20.100000000000001" customHeight="1" x14ac:dyDescent="0.25"/>
    <row r="138" ht="20.100000000000001" customHeight="1" x14ac:dyDescent="0.25"/>
    <row r="139" ht="20.100000000000001" customHeight="1" x14ac:dyDescent="0.25"/>
    <row r="140" ht="20.100000000000001" customHeight="1" x14ac:dyDescent="0.25"/>
    <row r="141" ht="20.100000000000001"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20.100000000000001" customHeight="1" x14ac:dyDescent="0.25"/>
    <row r="153" ht="20.100000000000001" customHeight="1" x14ac:dyDescent="0.25"/>
    <row r="154" ht="20.100000000000001" customHeight="1" x14ac:dyDescent="0.25"/>
    <row r="155" ht="20.100000000000001" customHeight="1" x14ac:dyDescent="0.25"/>
    <row r="156" ht="20.100000000000001" customHeight="1" x14ac:dyDescent="0.25"/>
    <row r="157" ht="20.100000000000001" customHeight="1" x14ac:dyDescent="0.25"/>
    <row r="158" ht="20.100000000000001" customHeight="1" x14ac:dyDescent="0.25"/>
    <row r="159" ht="20.100000000000001" customHeight="1" x14ac:dyDescent="0.25"/>
    <row r="160" ht="20.100000000000001" customHeight="1" x14ac:dyDescent="0.25"/>
    <row r="161" ht="20.100000000000001" customHeight="1" x14ac:dyDescent="0.25"/>
    <row r="162" ht="20.100000000000001" customHeight="1" x14ac:dyDescent="0.25"/>
    <row r="163" ht="20.100000000000001" customHeight="1" x14ac:dyDescent="0.25"/>
    <row r="164" ht="20.100000000000001" customHeight="1" x14ac:dyDescent="0.25"/>
    <row r="165" ht="20.100000000000001" customHeight="1" x14ac:dyDescent="0.25"/>
    <row r="166" ht="20.100000000000001" customHeight="1" x14ac:dyDescent="0.25"/>
    <row r="167" ht="20.100000000000001" customHeight="1" x14ac:dyDescent="0.25"/>
    <row r="168" ht="20.100000000000001" customHeight="1" x14ac:dyDescent="0.25"/>
    <row r="169" ht="20.100000000000001" customHeight="1" x14ac:dyDescent="0.25"/>
    <row r="170" ht="20.100000000000001" customHeight="1" x14ac:dyDescent="0.25"/>
    <row r="171" ht="20.100000000000001" customHeight="1" x14ac:dyDescent="0.25"/>
    <row r="172" ht="20.100000000000001" customHeight="1" x14ac:dyDescent="0.25"/>
    <row r="173" ht="20.100000000000001" customHeight="1" x14ac:dyDescent="0.25"/>
    <row r="174" ht="20.100000000000001" customHeight="1" x14ac:dyDescent="0.25"/>
    <row r="175" ht="20.100000000000001" customHeight="1" x14ac:dyDescent="0.25"/>
    <row r="176" ht="20.100000000000001" customHeight="1" x14ac:dyDescent="0.25"/>
    <row r="177" ht="20.100000000000001" customHeight="1" x14ac:dyDescent="0.25"/>
    <row r="178" ht="20.100000000000001" customHeight="1" x14ac:dyDescent="0.25"/>
    <row r="179" ht="20.100000000000001" customHeight="1" x14ac:dyDescent="0.25"/>
    <row r="180" ht="20.100000000000001" customHeight="1" x14ac:dyDescent="0.25"/>
    <row r="181" ht="20.100000000000001" customHeight="1" x14ac:dyDescent="0.25"/>
    <row r="182" ht="20.100000000000001" customHeight="1" x14ac:dyDescent="0.25"/>
    <row r="183" ht="20.100000000000001" customHeight="1" x14ac:dyDescent="0.25"/>
    <row r="184" ht="20.100000000000001" customHeight="1" x14ac:dyDescent="0.25"/>
    <row r="185" ht="20.100000000000001" customHeight="1" x14ac:dyDescent="0.25"/>
    <row r="186" ht="20.100000000000001" customHeight="1" x14ac:dyDescent="0.25"/>
    <row r="187" ht="20.100000000000001" customHeight="1" x14ac:dyDescent="0.25"/>
    <row r="188" ht="20.100000000000001" customHeight="1" x14ac:dyDescent="0.25"/>
    <row r="189" ht="20.100000000000001" customHeight="1" x14ac:dyDescent="0.25"/>
    <row r="190" ht="20.100000000000001" customHeight="1" x14ac:dyDescent="0.25"/>
    <row r="191" ht="20.100000000000001" customHeight="1" x14ac:dyDescent="0.25"/>
    <row r="192" ht="20.100000000000001" customHeight="1" x14ac:dyDescent="0.25"/>
    <row r="193" ht="20.100000000000001" customHeight="1" x14ac:dyDescent="0.25"/>
    <row r="194" ht="20.100000000000001" customHeight="1" x14ac:dyDescent="0.25"/>
    <row r="195" ht="20.100000000000001" customHeight="1" x14ac:dyDescent="0.25"/>
    <row r="196" ht="20.100000000000001" customHeight="1" x14ac:dyDescent="0.25"/>
    <row r="197" ht="20.100000000000001" customHeight="1" x14ac:dyDescent="0.25"/>
  </sheetData>
  <customSheetViews>
    <customSheetView guid="{4AE77364-13ED-4137-9F5F-8332E23B8F8C}" hiddenRows="1" hiddenColumns="1" topLeftCell="B1">
      <pane xSplit="2" ySplit="9" topLeftCell="D10" activePane="bottomRight" state="frozen"/>
      <selection pane="bottomRight" activeCell="B1" sqref="B1"/>
      <pageMargins left="0.7" right="0.7" top="0.75" bottom="0.75" header="0.3" footer="0.3"/>
      <pageSetup paperSize="9" orientation="portrait" r:id="rId1"/>
    </customSheetView>
    <customSheetView guid="{DF868003-3F37-423C-A5E8-3E27FC8B133C}" showPageBreaks="1" fitToPage="1" hiddenColumns="1">
      <pane xSplit="1" ySplit="10" topLeftCell="C11" activePane="bottomRight" state="frozen"/>
      <selection pane="bottomRight" activeCell="C15" sqref="C15"/>
      <pageMargins left="0.7" right="0.7" top="0.75" bottom="0.75" header="0.3" footer="0.3"/>
      <pageSetup paperSize="9" scale="31" fitToHeight="0" orientation="landscape" r:id="rId2"/>
    </customSheetView>
  </customSheetViews>
  <pageMargins left="0.7" right="0.7" top="0.75" bottom="0.75" header="0.3" footer="0.3"/>
  <pageSetup paperSize="9" scale="31" fitToHeight="0" orientation="landscap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II-C-5 (1970-1998)</vt:lpstr>
      <vt:lpstr>II-C-5 (1999-2018)</vt:lpstr>
      <vt:lpstr>'II-C-5 (1970-1998)'!Afdrukbereik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2020-06-15T08:42:23Z</dcterms:created>
  <dcterms:modified xsi:type="dcterms:W3CDTF">2020-06-22T17:42:48Z</dcterms:modified>
</cp:coreProperties>
</file>