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A5D7AA38-D03F-4337-B0D6-129BEEC8F2D6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I-A-3" sheetId="39" r:id="rId1"/>
  </sheets>
  <definedNames>
    <definedName name="_xlnm.Print_Area" localSheetId="0">'II-A-3'!$A$2:$D$45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'II-A-3'!#REF!</definedName>
    <definedName name="Z_0E955206_716B_452B_855D_D21006127D1F_.wvu.PrintArea" localSheetId="0" hidden="1">'II-A-3'!$A$10:$E$45</definedName>
    <definedName name="Z_0E955206_716B_452B_855D_D21006127D1F_.wvu.Rows" localSheetId="0" hidden="1">'II-A-3'!#REF!,'II-A-3'!$10:$10,'II-A-3'!#REF!,'II-A-3'!#REF!,'II-A-3'!$40:$40</definedName>
    <definedName name="Z_213E50C8_D915_47E6_8FE2_DC92B3E1A45E_.wvu.Cols" localSheetId="0" hidden="1">'II-A-3'!$A:$A</definedName>
    <definedName name="Z_213E50C8_D915_47E6_8FE2_DC92B3E1A45E_.wvu.PrintArea" localSheetId="0" hidden="1">'II-A-3'!$A$2:$D$45</definedName>
    <definedName name="Z_213E50C8_D915_47E6_8FE2_DC92B3E1A45E_.wvu.Rows" localSheetId="0" hidden="1">'II-A-3'!#REF!</definedName>
    <definedName name="Z_38E1BB7F_6B2C_47FA_B8EF_48692DCFF448_.wvu.PrintArea" localSheetId="0" hidden="1">'II-A-3'!$A$10:$E$48</definedName>
    <definedName name="Z_509236D2_234F_4D94_B898_730043398560_.wvu.Cols" localSheetId="0" hidden="1">'II-A-3'!#REF!</definedName>
    <definedName name="Z_509236D2_234F_4D94_B898_730043398560_.wvu.Rows" localSheetId="0" hidden="1">'II-A-3'!#REF!</definedName>
    <definedName name="Z_55E504A0_A194_4D30_979F_2A59828375F0_.wvu.Cols" localSheetId="0" hidden="1">'II-A-3'!$A:$A,'II-A-3'!#REF!</definedName>
    <definedName name="Z_55E504A0_A194_4D30_979F_2A59828375F0_.wvu.PrintArea" localSheetId="0" hidden="1">'II-A-3'!$B$2:$C$45</definedName>
    <definedName name="Z_55E504A0_A194_4D30_979F_2A59828375F0_.wvu.Rows" localSheetId="0" hidden="1">'II-A-3'!#REF!</definedName>
    <definedName name="Z_7729C087_579D_4488_8235_730A8C5A89E1_.wvu.Cols" localSheetId="0" hidden="1">'II-A-3'!#REF!</definedName>
    <definedName name="Z_7729C087_579D_4488_8235_730A8C5A89E1_.wvu.PrintArea" localSheetId="0" hidden="1">'II-A-3'!$A$10:$E$46</definedName>
    <definedName name="Z_7729C087_579D_4488_8235_730A8C5A89E1_.wvu.Rows" localSheetId="0" hidden="1">'II-A-3'!#REF!</definedName>
    <definedName name="Z_8BE90383_D74B_4FE7_A1AC_2D96D21C4696_.wvu.Cols" localSheetId="0" hidden="1">'II-A-3'!$A:$A,'II-A-3'!#REF!</definedName>
    <definedName name="Z_8BE90383_D74B_4FE7_A1AC_2D96D21C4696_.wvu.PrintArea" localSheetId="0" hidden="1">'II-A-3'!$A$10:$E$45</definedName>
    <definedName name="Z_8BE90383_D74B_4FE7_A1AC_2D96D21C4696_.wvu.Rows" localSheetId="0" hidden="1">'II-A-3'!#REF!,'II-A-3'!#REF!,'II-A-3'!#REF!,'II-A-3'!#REF!,'II-A-3'!#REF!,'II-A-3'!#REF!</definedName>
    <definedName name="Z_99C9E3E5_F007_46DF_8740_08113C065C51_.wvu.Cols" localSheetId="0" hidden="1">'II-A-3'!#REF!</definedName>
    <definedName name="Z_99C9E3E5_F007_46DF_8740_08113C065C51_.wvu.PrintArea" localSheetId="0" hidden="1">'II-A-3'!$A$10:$E$45</definedName>
    <definedName name="Z_99C9E3E5_F007_46DF_8740_08113C065C51_.wvu.Rows" localSheetId="0" hidden="1">'II-A-3'!#REF!,'II-A-3'!$10:$10,'II-A-3'!#REF!,'II-A-3'!#REF!,'II-A-3'!$40:$40</definedName>
    <definedName name="Z_A5247E9C_0BE4_4B4B_9BCA_F43CB3BCD799_.wvu.Cols" localSheetId="0" hidden="1">'II-A-3'!#REF!</definedName>
    <definedName name="Z_A5247E9C_0BE4_4B4B_9BCA_F43CB3BCD799_.wvu.PrintArea" localSheetId="0" hidden="1">'II-A-3'!$A$2:$D$45</definedName>
    <definedName name="Z_A5247E9C_0BE4_4B4B_9BCA_F43CB3BCD799_.wvu.Rows" localSheetId="0" hidden="1">'II-A-3'!#REF!</definedName>
    <definedName name="Z_CA7C2C2C_E5EA_4A5E_9700_A7E8D1C87485_.wvu.PrintArea" localSheetId="0" hidden="1">'II-A-3'!$B$10:$D$45</definedName>
    <definedName name="Z_D9CC8C55_E3F7_4B53_993D_3030D1A4DB08_.wvu.Cols" localSheetId="0" hidden="1">'II-A-3'!#REF!</definedName>
    <definedName name="Z_D9CC8C55_E3F7_4B53_993D_3030D1A4DB08_.wvu.PrintArea" localSheetId="0" hidden="1">'II-A-3'!$A$10:$E$46</definedName>
    <definedName name="Z_D9CC8C55_E3F7_4B53_993D_3030D1A4DB08_.wvu.Rows" localSheetId="0" hidden="1">'II-A-3'!#REF!</definedName>
    <definedName name="Z_F16144FC_04A6_48BC_B28E_2B30DEF3F66E_.wvu.Cols" localSheetId="0" hidden="1">'II-A-3'!#REF!</definedName>
    <definedName name="Z_F16144FC_04A6_48BC_B28E_2B30DEF3F66E_.wvu.PrintArea" localSheetId="0" hidden="1">'II-A-3'!$A$2:$D$45</definedName>
    <definedName name="Z_F16144FC_04A6_48BC_B28E_2B30DEF3F66E_.wvu.Rows" localSheetId="0" hidden="1">'II-A-3'!#REF!</definedName>
    <definedName name="Z_FE2317E1_3300_488D_A0D1_F3637A11C263_.wvu.Cols" localSheetId="0" hidden="1">'II-A-3'!$A:$A,'II-A-3'!#REF!</definedName>
    <definedName name="Z_FE2317E1_3300_488D_A0D1_F3637A11C263_.wvu.PrintArea" localSheetId="0" hidden="1">'II-A-3'!$A$10:$E$45</definedName>
    <definedName name="Z_FE2317E1_3300_488D_A0D1_F3637A11C263_.wvu.Rows" localSheetId="0" hidden="1">'II-A-3'!#REF!,'II-A-3'!#REF!,'II-A-3'!#REF!,'II-A-3'!#REF!,'II-A-3'!#REF!,'II-A-3'!#REF!</definedName>
  </definedNames>
  <calcPr calcId="191029"/>
  <customWorkbookViews>
    <customWorkbookView name="NL" guid="{A5247E9C-0BE4-4B4B-9BCA-F43CB3BCD799}" maximized="1" xWindow="-9" yWindow="-9" windowWidth="1938" windowHeight="1050" activeSheetId="39"/>
    <customWorkbookView name="FR" guid="{213E50C8-D915-47E6-8FE2-DC92B3E1A45E}" maximized="1" xWindow="-9" yWindow="-9" windowWidth="1938" windowHeight="1050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25" i="39" l="1"/>
  <c r="AW24" i="39"/>
  <c r="AX15" i="39"/>
  <c r="AW15" i="39"/>
  <c r="AX12" i="39"/>
  <c r="AW12" i="39"/>
  <c r="AX28" i="39" l="1"/>
  <c r="AW28" i="39"/>
  <c r="AX27" i="39"/>
  <c r="AW27" i="39"/>
  <c r="AX26" i="39"/>
  <c r="AW26" i="39"/>
  <c r="AX19" i="39"/>
  <c r="AW19" i="39"/>
  <c r="AP26" i="39" l="1"/>
  <c r="AV25" i="39"/>
  <c r="AU25" i="39"/>
  <c r="AT25" i="39"/>
  <c r="AS25" i="39"/>
  <c r="AR25" i="39"/>
  <c r="AQ25" i="39"/>
  <c r="AV24" i="39"/>
  <c r="AU24" i="39"/>
  <c r="AT24" i="39"/>
  <c r="AS24" i="39"/>
  <c r="AR24" i="39"/>
  <c r="AQ24" i="39"/>
  <c r="AP25" i="39"/>
  <c r="AP24" i="39"/>
  <c r="AT28" i="39" l="1"/>
  <c r="AS28" i="39"/>
  <c r="AT27" i="39"/>
  <c r="AS27" i="39"/>
  <c r="AT15" i="39"/>
  <c r="AT12" i="39"/>
  <c r="AS12" i="39"/>
  <c r="AS15" i="39"/>
  <c r="AR17" i="39"/>
  <c r="AR16" i="39"/>
  <c r="AR14" i="39"/>
  <c r="AR28" i="39" s="1"/>
  <c r="AR13" i="39"/>
  <c r="AQ17" i="39"/>
  <c r="AQ16" i="39"/>
  <c r="AQ14" i="39"/>
  <c r="AQ28" i="39" s="1"/>
  <c r="AQ13" i="39"/>
  <c r="AP17" i="39"/>
  <c r="AP16" i="39"/>
  <c r="AP14" i="39"/>
  <c r="AP28" i="39" s="1"/>
  <c r="AP13" i="39"/>
  <c r="AR27" i="39" l="1"/>
  <c r="AP27" i="39"/>
  <c r="AQ27" i="39"/>
  <c r="AT26" i="39"/>
  <c r="AS26" i="39"/>
  <c r="AR26" i="39"/>
  <c r="AQ26" i="39"/>
  <c r="AV28" i="39" l="1"/>
  <c r="AU28" i="39"/>
  <c r="AO28" i="39"/>
  <c r="AN28" i="39"/>
  <c r="AM28" i="39"/>
  <c r="AL28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AV27" i="39"/>
  <c r="AU27" i="39"/>
  <c r="AO27" i="39"/>
  <c r="AN27" i="39"/>
  <c r="AM27" i="39"/>
  <c r="AL27" i="39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AO23" i="39"/>
  <c r="AN23" i="39"/>
  <c r="AM23" i="39"/>
  <c r="AL23" i="39"/>
  <c r="AK23" i="39"/>
  <c r="AJ23" i="39"/>
  <c r="AI23" i="39"/>
  <c r="AH23" i="39"/>
  <c r="AG23" i="39"/>
  <c r="AF23" i="39"/>
  <c r="AE23" i="39"/>
  <c r="AD23" i="39"/>
  <c r="AC23" i="39"/>
  <c r="AB23" i="39"/>
  <c r="AA23" i="39"/>
  <c r="Z23" i="39"/>
  <c r="Y23" i="39"/>
  <c r="X23" i="39"/>
  <c r="W23" i="39"/>
  <c r="V23" i="39"/>
  <c r="U23" i="39"/>
  <c r="T23" i="39"/>
  <c r="S23" i="39"/>
  <c r="R23" i="39"/>
  <c r="Q23" i="39"/>
  <c r="P23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C23" i="39"/>
  <c r="AV19" i="39"/>
  <c r="AU19" i="39"/>
  <c r="AT19" i="39"/>
  <c r="AS19" i="39"/>
  <c r="AR19" i="39"/>
  <c r="AQ19" i="39"/>
  <c r="AP19" i="39"/>
  <c r="AO19" i="39"/>
  <c r="AN19" i="39"/>
  <c r="AM19" i="39"/>
  <c r="AL19" i="39"/>
  <c r="AK19" i="39"/>
  <c r="AJ19" i="39"/>
  <c r="AI19" i="39"/>
  <c r="AH19" i="39"/>
  <c r="AG19" i="39"/>
  <c r="AF19" i="39"/>
  <c r="AE19" i="39"/>
  <c r="AD19" i="39"/>
  <c r="AC19" i="39"/>
  <c r="AB19" i="39"/>
  <c r="AA19" i="39"/>
  <c r="Z19" i="39"/>
  <c r="Y19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AV15" i="39"/>
  <c r="AU15" i="39"/>
  <c r="AO15" i="39"/>
  <c r="AN15" i="39"/>
  <c r="AM15" i="39"/>
  <c r="AL15" i="39"/>
  <c r="AK15" i="39"/>
  <c r="AJ15" i="39"/>
  <c r="AI15" i="39"/>
  <c r="AH15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AV12" i="39"/>
  <c r="AU12" i="39"/>
  <c r="AU26" i="39" s="1"/>
  <c r="AO12" i="39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C12" i="39"/>
  <c r="AV26" i="39" l="1"/>
  <c r="AN26" i="39"/>
  <c r="AD26" i="39"/>
  <c r="D26" i="39"/>
  <c r="AO26" i="39"/>
  <c r="AM26" i="39"/>
  <c r="AL26" i="39"/>
  <c r="AK26" i="39"/>
  <c r="AJ26" i="39"/>
  <c r="AI26" i="39"/>
  <c r="AH26" i="39"/>
  <c r="AG26" i="39"/>
  <c r="AF26" i="39"/>
  <c r="AE26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F26" i="39"/>
  <c r="E26" i="39"/>
  <c r="C26" i="39"/>
  <c r="B12" i="39"/>
  <c r="B15" i="39"/>
  <c r="B28" i="39"/>
  <c r="B23" i="39"/>
  <c r="B27" i="39"/>
  <c r="B19" i="39"/>
  <c r="B26" i="39" l="1"/>
</calcChain>
</file>

<file path=xl/sharedStrings.xml><?xml version="1.0" encoding="utf-8"?>
<sst xmlns="http://schemas.openxmlformats.org/spreadsheetml/2006/main" count="129" uniqueCount="69">
  <si>
    <t xml:space="preserve">Perimeter: Sociale zekerheid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</si>
  <si>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</si>
  <si>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</si>
  <si>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</si>
  <si>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</si>
  <si>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</si>
  <si>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</si>
  <si>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</si>
  <si>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</si>
  <si>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</si>
  <si>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</si>
  <si>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</si>
  <si>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</si>
  <si>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</si>
  <si>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</si>
  <si>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</si>
  <si>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</si>
  <si>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</si>
  <si>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</si>
  <si>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</si>
  <si>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</si>
  <si>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</si>
  <si>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</si>
  <si>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</si>
  <si>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</si>
  <si>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</si>
  <si>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</si>
  <si>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</si>
  <si>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</si>
  <si>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</si>
  <si>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</si>
  <si>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</si>
  <si>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</si>
  <si>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</si>
  <si>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</si>
  <si>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</si>
  <si>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</si>
  <si>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</si>
  <si>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</si>
  <si>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</si>
  <si>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</si>
  <si>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</si>
  <si>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</si>
  <si>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</si>
  <si>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</si>
  <si>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</si>
  <si>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</si>
  <si>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</si>
  <si>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- </t>
  </si>
  <si>
    <t xml:space="preserve">RSZ </t>
  </si>
  <si>
    <t xml:space="preserve">   Arbeiders </t>
  </si>
  <si>
    <t xml:space="preserve">      Mannen </t>
  </si>
  <si>
    <t xml:space="preserve">      Vrouwen </t>
  </si>
  <si>
    <t xml:space="preserve">   Bedienden </t>
  </si>
  <si>
    <t xml:space="preserve">NPM </t>
  </si>
  <si>
    <t xml:space="preserve">   Mijnwerkers </t>
  </si>
  <si>
    <t xml:space="preserve">   Zeelieden </t>
  </si>
  <si>
    <t xml:space="preserve">Totaal </t>
  </si>
  <si>
    <t xml:space="preserve">Titel: Aantal arbeidsdagen (privé-sector) volgens sociale toestand en geslacht </t>
  </si>
  <si>
    <t xml:space="preserve">2017 </t>
  </si>
  <si>
    <t xml:space="preserve">2018 </t>
  </si>
  <si>
    <t xml:space="preserve">Periode: 1970-2018 </t>
  </si>
  <si>
    <t xml:space="preserve">Stelsel: Werknemers </t>
  </si>
  <si>
    <t xml:space="preserve">Tak: Totaal van de takken van het stelsel  </t>
  </si>
  <si>
    <t xml:space="preserve">Update: Januari 2020 </t>
  </si>
  <si>
    <t>Eenheden: Duizenden</t>
  </si>
  <si>
    <t>Bron: RSZ, statistisch jaarboek</t>
  </si>
  <si>
    <r>
      <t xml:space="preserve">HVKZ </t>
    </r>
    <r>
      <rPr>
        <b/>
        <vertAlign val="superscript"/>
        <sz val="12"/>
        <color rgb="FF333399"/>
        <rFont val="Century Gothic"/>
        <family val="2"/>
      </rPr>
      <t>(1)</t>
    </r>
  </si>
  <si>
    <t>(1) Op 1 januari 2018 zijn de bevoegdheden van de Hulp- en Voorzorgskas voor Zeevarenden (HVKZ) overgegaan in de Rijksdienst voor Sociale Zekerheid (RSZ) en de Hulpkas voor Ziekte- en Invaliditeitsverzekering (HZIV).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</si>
</sst>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#,##0.00_)"/>
    <numFmt numFmtId="166" formatCode="#,##0.0_)"/>
  </numFmts>
  <fonts count="23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rgb="FF333399"/>
      <name val="Century Gothic"/>
      <family val="2"/>
    </font>
    <font>
      <b/>
      <sz val="12"/>
      <color rgb="FF333399"/>
      <name val="Century Gothic"/>
      <family val="2"/>
    </font>
    <font>
      <b/>
      <i/>
      <sz val="12"/>
      <color rgb="FF333399"/>
      <name val="Century Gothic"/>
      <family val="2"/>
    </font>
    <font>
      <b/>
      <vertAlign val="superscript"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 style="medium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65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164" fontId="12" fillId="7" borderId="0" xfId="0" applyNumberFormat="1" applyFont="1" applyFill="1" applyBorder="1" applyAlignment="1"/>
    <xf numFmtId="164" fontId="12" fillId="7" borderId="0" xfId="0" applyNumberFormat="1" applyFont="1" applyFill="1" applyAlignment="1"/>
    <xf numFmtId="0" fontId="13" fillId="7" borderId="0" xfId="0" quotePrefix="1" applyFont="1" applyFill="1" applyBorder="1" applyAlignment="1">
      <alignment horizontal="left" vertical="top" wrapText="1" indent="1"/>
    </xf>
    <xf numFmtId="0" fontId="13" fillId="7" borderId="0" xfId="0" applyFont="1" applyFill="1" applyAlignment="1"/>
    <xf numFmtId="0" fontId="13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164" fontId="13" fillId="7" borderId="0" xfId="0" applyNumberFormat="1" applyFont="1" applyFill="1" applyBorder="1" applyAlignment="1"/>
    <xf numFmtId="0" fontId="11" fillId="7" borderId="0" xfId="0" applyFont="1" applyFill="1" applyAlignment="1">
      <alignment vertical="center"/>
    </xf>
    <xf numFmtId="164" fontId="10" fillId="7" borderId="0" xfId="0" applyNumberFormat="1" applyFont="1" applyFill="1" applyBorder="1"/>
    <xf numFmtId="0" fontId="13" fillId="7" borderId="0" xfId="0" applyFont="1" applyFill="1" applyBorder="1" applyAlignment="1">
      <alignment horizontal="left" vertical="center" indent="1"/>
    </xf>
    <xf numFmtId="164" fontId="11" fillId="7" borderId="0" xfId="0" applyNumberFormat="1" applyFont="1" applyFill="1" applyBorder="1" applyAlignment="1"/>
    <xf numFmtId="164" fontId="11" fillId="7" borderId="0" xfId="0" applyNumberFormat="1" applyFont="1" applyFill="1" applyAlignment="1"/>
    <xf numFmtId="0" fontId="13" fillId="7" borderId="0" xfId="0" applyFont="1" applyFill="1"/>
    <xf numFmtId="0" fontId="11" fillId="7" borderId="0" xfId="0" applyFont="1" applyFill="1" applyAlignment="1"/>
    <xf numFmtId="164" fontId="11" fillId="7" borderId="0" xfId="0" applyNumberFormat="1" applyFont="1" applyFill="1" applyBorder="1" applyAlignment="1">
      <alignment vertical="center"/>
    </xf>
    <xf numFmtId="0" fontId="13" fillId="7" borderId="0" xfId="0" quotePrefix="1" applyFont="1" applyFill="1" applyBorder="1" applyAlignment="1">
      <alignment horizontal="left" indent="2"/>
    </xf>
    <xf numFmtId="164" fontId="13" fillId="7" borderId="0" xfId="0" applyNumberFormat="1" applyFont="1" applyFill="1" applyBorder="1"/>
    <xf numFmtId="0" fontId="11" fillId="7" borderId="0" xfId="0" quotePrefix="1" applyFont="1" applyFill="1" applyBorder="1" applyAlignment="1">
      <alignment horizontal="left" indent="1"/>
    </xf>
    <xf numFmtId="0" fontId="13" fillId="7" borderId="0" xfId="0" applyFont="1" applyFill="1" applyBorder="1"/>
    <xf numFmtId="0" fontId="11" fillId="8" borderId="0" xfId="0" applyFont="1" applyFill="1" applyAlignment="1">
      <alignment vertical="center"/>
    </xf>
    <xf numFmtId="49" fontId="14" fillId="7" borderId="0" xfId="0" quotePrefix="1" applyNumberFormat="1" applyFont="1" applyFill="1" applyBorder="1" applyAlignment="1">
      <alignment horizontal="center" vertical="center" wrapText="1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0" fontId="0" fillId="0" borderId="0" xfId="0" applyBorder="1"/>
    <xf numFmtId="0" fontId="14" fillId="7" borderId="0" xfId="0" quotePrefix="1" applyFont="1" applyFill="1" applyBorder="1" applyAlignment="1">
      <alignment horizontal="left" vertical="center" wrapText="1" indent="1"/>
    </xf>
    <xf numFmtId="0" fontId="11" fillId="7" borderId="0" xfId="0" applyFont="1" applyFill="1" applyBorder="1" applyAlignment="1"/>
    <xf numFmtId="0" fontId="11" fillId="7" borderId="0" xfId="0" quotePrefix="1" applyFont="1" applyFill="1" applyBorder="1" applyAlignment="1">
      <alignment horizontal="left" vertical="center" wrapText="1" indent="1"/>
    </xf>
    <xf numFmtId="0" fontId="13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164" fontId="18" fillId="0" borderId="0" xfId="0" applyNumberFormat="1" applyFont="1" applyBorder="1"/>
    <xf numFmtId="164" fontId="17" fillId="0" borderId="0" xfId="0" applyNumberFormat="1" applyFont="1" applyBorder="1"/>
    <xf numFmtId="164" fontId="17" fillId="0" borderId="0" xfId="0" applyNumberFormat="1" applyFont="1" applyBorder="1" applyAlignment="1">
      <alignment vertical="top"/>
    </xf>
    <xf numFmtId="0" fontId="14" fillId="7" borderId="11" xfId="0" quotePrefix="1" applyFont="1" applyFill="1" applyBorder="1" applyAlignment="1">
      <alignment horizontal="left" vertical="center" wrapText="1" indent="1"/>
    </xf>
    <xf numFmtId="165" fontId="13" fillId="8" borderId="0" xfId="0" quotePrefix="1" applyNumberFormat="1" applyFont="1" applyFill="1" applyBorder="1" applyAlignment="1">
      <alignment horizontal="left" vertical="center" indent="1"/>
    </xf>
    <xf numFmtId="0" fontId="20" fillId="7" borderId="12" xfId="0" quotePrefix="1" applyFont="1" applyFill="1" applyBorder="1" applyAlignment="1">
      <alignment horizontal="left" vertical="center" indent="1"/>
    </xf>
    <xf numFmtId="166" fontId="20" fillId="7" borderId="9" xfId="0" applyNumberFormat="1" applyFont="1" applyFill="1" applyBorder="1" applyAlignment="1">
      <alignment vertical="center"/>
    </xf>
    <xf numFmtId="0" fontId="21" fillId="7" borderId="10" xfId="0" quotePrefix="1" applyFont="1" applyFill="1" applyBorder="1" applyAlignment="1">
      <alignment horizontal="left" vertical="center" indent="1"/>
    </xf>
    <xf numFmtId="166" fontId="19" fillId="7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0" fontId="19" fillId="7" borderId="10" xfId="0" quotePrefix="1" applyFont="1" applyFill="1" applyBorder="1" applyAlignment="1">
      <alignment horizontal="left" vertical="center" indent="1"/>
    </xf>
    <xf numFmtId="0" fontId="19" fillId="7" borderId="11" xfId="0" quotePrefix="1" applyFont="1" applyFill="1" applyBorder="1" applyAlignment="1">
      <alignment horizontal="left" vertical="center" indent="1"/>
    </xf>
    <xf numFmtId="166" fontId="19" fillId="7" borderId="8" xfId="0" applyNumberFormat="1" applyFont="1" applyFill="1" applyBorder="1" applyAlignment="1">
      <alignment vertical="center"/>
    </xf>
    <xf numFmtId="0" fontId="20" fillId="7" borderId="12" xfId="0" quotePrefix="1" applyFont="1" applyFill="1" applyBorder="1" applyAlignment="1">
      <alignment horizontal="left" vertical="center" wrapText="1" indent="1"/>
    </xf>
    <xf numFmtId="166" fontId="19" fillId="7" borderId="0" xfId="0" quotePrefix="1" applyNumberFormat="1" applyFont="1" applyFill="1" applyBorder="1" applyAlignment="1">
      <alignment horizontal="right" vertical="center"/>
    </xf>
    <xf numFmtId="166" fontId="19" fillId="7" borderId="8" xfId="0" quotePrefix="1" applyNumberFormat="1" applyFont="1" applyFill="1" applyBorder="1" applyAlignment="1">
      <alignment horizontal="right" vertical="center"/>
    </xf>
    <xf numFmtId="166" fontId="20" fillId="7" borderId="9" xfId="0" applyNumberFormat="1" applyFont="1" applyFill="1" applyBorder="1" applyAlignment="1">
      <alignment horizontal="right" vertical="center"/>
    </xf>
    <xf numFmtId="166" fontId="19" fillId="7" borderId="0" xfId="0" applyNumberFormat="1" applyFont="1" applyFill="1" applyBorder="1" applyAlignment="1">
      <alignment horizontal="right" vertical="center"/>
    </xf>
    <xf numFmtId="166" fontId="19" fillId="7" borderId="8" xfId="0" applyNumberFormat="1" applyFont="1" applyFill="1" applyBorder="1" applyAlignment="1">
      <alignment horizontal="right" vertical="center"/>
    </xf>
    <xf numFmtId="0" fontId="20" fillId="7" borderId="10" xfId="0" quotePrefix="1" applyFont="1" applyFill="1" applyBorder="1" applyAlignment="1">
      <alignment horizontal="left" vertical="center" indent="1"/>
    </xf>
    <xf numFmtId="166" fontId="20" fillId="7" borderId="0" xfId="0" applyNumberFormat="1" applyFont="1" applyFill="1" applyBorder="1" applyAlignment="1">
      <alignment vertical="center"/>
    </xf>
    <xf numFmtId="0" fontId="14" fillId="7" borderId="0" xfId="0" applyFont="1" applyFill="1" applyAlignment="1">
      <alignment horizontal="left" indent="1"/>
    </xf>
    <xf numFmtId="166" fontId="20" fillId="0" borderId="0" xfId="0" applyNumberFormat="1" applyFont="1" applyFill="1" applyBorder="1" applyAlignment="1">
      <alignment vertical="center"/>
    </xf>
    <xf numFmtId="166" fontId="20" fillId="7" borderId="0" xfId="0" quotePrefix="1" applyNumberFormat="1" applyFont="1" applyFill="1" applyBorder="1" applyAlignment="1">
      <alignment horizontal="right" vertical="center"/>
    </xf>
    <xf numFmtId="166" fontId="20" fillId="7" borderId="0" xfId="0" applyNumberFormat="1" applyFont="1" applyFill="1" applyAlignment="1">
      <alignment vertical="center"/>
    </xf>
    <xf numFmtId="166" fontId="19" fillId="7" borderId="0" xfId="0" applyNumberFormat="1" applyFont="1" applyFill="1" applyAlignment="1">
      <alignment vertical="center"/>
    </xf>
    <xf numFmtId="0" fontId="13" fillId="7" borderId="0" xfId="0" applyFont="1" applyFill="1" applyAlignment="1">
      <alignment horizontal="left" vertical="center" indent="1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AX181"/>
  <sheetViews>
    <sheetView showGridLines="0" tabSelected="1" zoomScale="75" zoomScaleNormal="75" workbookViewId="0"/>
  </sheetViews>
  <sheetFormatPr defaultColWidth="11.42578125" defaultRowHeight="13.5" x14ac:dyDescent="0.25"/>
  <cols>
    <col min="1" max="1" width="55.7109375" style="2" customWidth="1"/>
    <col min="2" max="4" width="19.7109375" style="2" customWidth="1"/>
    <col min="5" max="6" width="19.7109375" style="1" customWidth="1"/>
    <col min="7" max="50" width="19.7109375" style="2" customWidth="1"/>
    <col min="51" max="16384" width="11.42578125" style="2"/>
  </cols>
  <sheetData>
    <row r="1" spans="1:50" ht="18" x14ac:dyDescent="0.25">
      <c r="A1" s="59" t="s">
        <v>58</v>
      </c>
    </row>
    <row r="2" spans="1:50" s="29" customFormat="1" ht="16.5" x14ac:dyDescent="0.2">
      <c r="A2" s="42" t="s">
        <v>0</v>
      </c>
      <c r="B2" s="26"/>
      <c r="C2" s="27"/>
      <c r="D2" s="27"/>
      <c r="E2" s="27"/>
      <c r="F2" s="27"/>
      <c r="G2" s="27"/>
      <c r="H2" s="27"/>
      <c r="I2" s="27"/>
      <c r="J2" s="27"/>
      <c r="K2" s="28"/>
      <c r="L2" s="28"/>
    </row>
    <row r="3" spans="1:50" s="29" customFormat="1" ht="16.5" x14ac:dyDescent="0.2">
      <c r="A3" s="42" t="s">
        <v>62</v>
      </c>
      <c r="B3" s="26"/>
      <c r="C3" s="27"/>
      <c r="D3" s="27"/>
      <c r="E3" s="27"/>
      <c r="F3" s="27"/>
      <c r="G3" s="27"/>
      <c r="H3" s="27"/>
      <c r="I3" s="27"/>
      <c r="J3" s="27"/>
      <c r="K3" s="28"/>
      <c r="L3" s="28"/>
    </row>
    <row r="4" spans="1:50" s="29" customFormat="1" ht="16.5" x14ac:dyDescent="0.2">
      <c r="A4" s="42" t="s">
        <v>63</v>
      </c>
      <c r="B4" s="26"/>
      <c r="C4" s="27"/>
      <c r="D4" s="27"/>
      <c r="E4" s="27"/>
      <c r="F4" s="27"/>
      <c r="G4" s="27"/>
      <c r="H4" s="27"/>
      <c r="I4" s="27"/>
      <c r="J4" s="27"/>
      <c r="K4" s="28"/>
      <c r="L4" s="28"/>
    </row>
    <row r="5" spans="1:50" s="29" customFormat="1" ht="16.5" x14ac:dyDescent="0.2">
      <c r="A5" s="42" t="s">
        <v>61</v>
      </c>
      <c r="B5" s="26"/>
      <c r="C5" s="27"/>
      <c r="D5" s="27"/>
      <c r="E5" s="27"/>
      <c r="F5" s="27"/>
      <c r="G5" s="27"/>
      <c r="H5" s="27"/>
      <c r="I5" s="27"/>
      <c r="J5" s="27"/>
      <c r="K5" s="28"/>
      <c r="L5" s="28"/>
    </row>
    <row r="6" spans="1:50" s="29" customFormat="1" ht="16.5" x14ac:dyDescent="0.2">
      <c r="A6" s="42" t="s">
        <v>64</v>
      </c>
      <c r="B6" s="26"/>
      <c r="C6" s="27"/>
      <c r="D6" s="27"/>
      <c r="E6" s="27"/>
      <c r="F6" s="27"/>
      <c r="G6" s="27"/>
      <c r="H6" s="27"/>
      <c r="I6" s="27"/>
      <c r="J6" s="27"/>
      <c r="K6" s="28"/>
      <c r="L6" s="28"/>
    </row>
    <row r="7" spans="1:50" s="29" customFormat="1" ht="16.5" x14ac:dyDescent="0.2">
      <c r="A7" s="42" t="s">
        <v>65</v>
      </c>
      <c r="B7" s="26"/>
      <c r="C7" s="27"/>
      <c r="D7" s="27"/>
      <c r="E7" s="27"/>
      <c r="F7" s="27"/>
      <c r="G7" s="27"/>
      <c r="H7" s="27"/>
      <c r="I7" s="27"/>
      <c r="J7" s="27"/>
      <c r="K7" s="28"/>
      <c r="L7" s="28"/>
    </row>
    <row r="8" spans="1:50" s="29" customFormat="1" ht="16.5" x14ac:dyDescent="0.2">
      <c r="A8" s="42" t="s">
        <v>66</v>
      </c>
      <c r="B8" s="26"/>
      <c r="C8" s="27"/>
      <c r="D8" s="27"/>
      <c r="E8" s="27"/>
      <c r="F8" s="27"/>
      <c r="G8" s="27"/>
      <c r="H8" s="27"/>
      <c r="I8" s="27"/>
      <c r="J8" s="27"/>
      <c r="K8" s="28"/>
      <c r="L8" s="28"/>
    </row>
    <row r="9" spans="1:50" ht="15" customHeight="1" x14ac:dyDescent="0.25">
      <c r="B9" s="23"/>
      <c r="C9" s="30"/>
      <c r="D9" s="31"/>
    </row>
    <row r="10" spans="1:50" ht="18.75" thickBot="1" x14ac:dyDescent="0.3">
      <c r="A10" s="41"/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5" t="s">
        <v>9</v>
      </c>
      <c r="K10" s="25" t="s">
        <v>10</v>
      </c>
      <c r="L10" s="25" t="s">
        <v>11</v>
      </c>
      <c r="M10" s="25" t="s">
        <v>12</v>
      </c>
      <c r="N10" s="25" t="s">
        <v>13</v>
      </c>
      <c r="O10" s="25" t="s">
        <v>14</v>
      </c>
      <c r="P10" s="25" t="s">
        <v>15</v>
      </c>
      <c r="Q10" s="25" t="s">
        <v>16</v>
      </c>
      <c r="R10" s="25" t="s">
        <v>17</v>
      </c>
      <c r="S10" s="25" t="s">
        <v>18</v>
      </c>
      <c r="T10" s="25" t="s">
        <v>19</v>
      </c>
      <c r="U10" s="25" t="s">
        <v>20</v>
      </c>
      <c r="V10" s="25" t="s">
        <v>21</v>
      </c>
      <c r="W10" s="25" t="s">
        <v>22</v>
      </c>
      <c r="X10" s="25" t="s">
        <v>23</v>
      </c>
      <c r="Y10" s="25" t="s">
        <v>24</v>
      </c>
      <c r="Z10" s="25" t="s">
        <v>25</v>
      </c>
      <c r="AA10" s="25" t="s">
        <v>26</v>
      </c>
      <c r="AB10" s="25" t="s">
        <v>27</v>
      </c>
      <c r="AC10" s="25" t="s">
        <v>28</v>
      </c>
      <c r="AD10" s="25" t="s">
        <v>29</v>
      </c>
      <c r="AE10" s="25" t="s">
        <v>30</v>
      </c>
      <c r="AF10" s="25" t="s">
        <v>31</v>
      </c>
      <c r="AG10" s="25" t="s">
        <v>32</v>
      </c>
      <c r="AH10" s="25" t="s">
        <v>33</v>
      </c>
      <c r="AI10" s="25" t="s">
        <v>34</v>
      </c>
      <c r="AJ10" s="25" t="s">
        <v>35</v>
      </c>
      <c r="AK10" s="25" t="s">
        <v>36</v>
      </c>
      <c r="AL10" s="25" t="s">
        <v>37</v>
      </c>
      <c r="AM10" s="25" t="s">
        <v>38</v>
      </c>
      <c r="AN10" s="25" t="s">
        <v>39</v>
      </c>
      <c r="AO10" s="25" t="s">
        <v>40</v>
      </c>
      <c r="AP10" s="25" t="s">
        <v>41</v>
      </c>
      <c r="AQ10" s="25" t="s">
        <v>42</v>
      </c>
      <c r="AR10" s="25" t="s">
        <v>43</v>
      </c>
      <c r="AS10" s="25" t="s">
        <v>44</v>
      </c>
      <c r="AT10" s="25" t="s">
        <v>45</v>
      </c>
      <c r="AU10" s="25" t="s">
        <v>46</v>
      </c>
      <c r="AV10" s="25" t="s">
        <v>47</v>
      </c>
      <c r="AW10" s="25" t="s">
        <v>59</v>
      </c>
      <c r="AX10" s="25" t="s">
        <v>60</v>
      </c>
    </row>
    <row r="11" spans="1:50" s="17" customFormat="1" ht="24.95" customHeight="1" x14ac:dyDescent="0.2">
      <c r="A11" s="43" t="s">
        <v>49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</row>
    <row r="12" spans="1:50" s="17" customFormat="1" ht="24.95" customHeight="1" x14ac:dyDescent="0.2">
      <c r="A12" s="45" t="s">
        <v>50</v>
      </c>
      <c r="B12" s="58">
        <f>SUM(B13:B14)</f>
        <v>407421.5</v>
      </c>
      <c r="C12" s="58">
        <f t="shared" ref="C12:AV12" si="0">SUM(C13:C14)</f>
        <v>406915.4</v>
      </c>
      <c r="D12" s="58">
        <f t="shared" si="0"/>
        <v>399782.7</v>
      </c>
      <c r="E12" s="58">
        <f t="shared" si="0"/>
        <v>378872.8</v>
      </c>
      <c r="F12" s="58">
        <f t="shared" si="0"/>
        <v>380233.8</v>
      </c>
      <c r="G12" s="58">
        <f t="shared" si="0"/>
        <v>344773.6</v>
      </c>
      <c r="H12" s="58">
        <f t="shared" si="0"/>
        <v>340169.69999999995</v>
      </c>
      <c r="I12" s="58">
        <f t="shared" si="0"/>
        <v>327020.59999999998</v>
      </c>
      <c r="J12" s="58">
        <f t="shared" si="0"/>
        <v>314526.09999999998</v>
      </c>
      <c r="K12" s="58">
        <f t="shared" si="0"/>
        <v>310344.30000000005</v>
      </c>
      <c r="L12" s="58">
        <f t="shared" si="0"/>
        <v>306228.8</v>
      </c>
      <c r="M12" s="58">
        <f t="shared" si="0"/>
        <v>283175.8</v>
      </c>
      <c r="N12" s="58">
        <f t="shared" si="0"/>
        <v>272521.40000000002</v>
      </c>
      <c r="O12" s="58">
        <f t="shared" si="0"/>
        <v>226597.1</v>
      </c>
      <c r="P12" s="58">
        <f t="shared" si="0"/>
        <v>227084.6</v>
      </c>
      <c r="Q12" s="58">
        <f t="shared" si="0"/>
        <v>226933.9</v>
      </c>
      <c r="R12" s="58">
        <f t="shared" si="0"/>
        <v>227100</v>
      </c>
      <c r="S12" s="58">
        <f t="shared" si="0"/>
        <v>228182.3</v>
      </c>
      <c r="T12" s="58">
        <f t="shared" si="0"/>
        <v>238205.09999999998</v>
      </c>
      <c r="U12" s="58">
        <f t="shared" si="0"/>
        <v>245250.9</v>
      </c>
      <c r="V12" s="58">
        <f t="shared" si="0"/>
        <v>249727.3</v>
      </c>
      <c r="W12" s="58">
        <f t="shared" si="0"/>
        <v>243262.8</v>
      </c>
      <c r="X12" s="58">
        <f t="shared" si="0"/>
        <v>240681.1</v>
      </c>
      <c r="Y12" s="58">
        <f t="shared" si="0"/>
        <v>229054.30000000002</v>
      </c>
      <c r="Z12" s="58">
        <f t="shared" si="0"/>
        <v>230882.19999999998</v>
      </c>
      <c r="AA12" s="58">
        <f t="shared" si="0"/>
        <v>231121.59999999998</v>
      </c>
      <c r="AB12" s="58">
        <f t="shared" si="0"/>
        <v>230058.5</v>
      </c>
      <c r="AC12" s="58">
        <f t="shared" si="0"/>
        <v>230106.5</v>
      </c>
      <c r="AD12" s="58">
        <f t="shared" si="0"/>
        <v>234608.4</v>
      </c>
      <c r="AE12" s="58">
        <f t="shared" si="0"/>
        <v>224413.4</v>
      </c>
      <c r="AF12" s="58">
        <f t="shared" si="0"/>
        <v>230738</v>
      </c>
      <c r="AG12" s="58">
        <f t="shared" si="0"/>
        <v>229254</v>
      </c>
      <c r="AH12" s="58">
        <f t="shared" si="0"/>
        <v>223143</v>
      </c>
      <c r="AI12" s="58">
        <f t="shared" si="0"/>
        <v>217591</v>
      </c>
      <c r="AJ12" s="58">
        <f t="shared" si="0"/>
        <v>220356</v>
      </c>
      <c r="AK12" s="58">
        <f t="shared" si="0"/>
        <v>220208</v>
      </c>
      <c r="AL12" s="58">
        <f t="shared" si="0"/>
        <v>225245</v>
      </c>
      <c r="AM12" s="58">
        <f t="shared" si="0"/>
        <v>230571</v>
      </c>
      <c r="AN12" s="58">
        <f t="shared" si="0"/>
        <v>232288</v>
      </c>
      <c r="AO12" s="58">
        <f t="shared" si="0"/>
        <v>215825</v>
      </c>
      <c r="AP12" s="58">
        <v>220825</v>
      </c>
      <c r="AQ12" s="58">
        <v>228419</v>
      </c>
      <c r="AR12" s="58">
        <v>225457</v>
      </c>
      <c r="AS12" s="60">
        <f>SUM(AS13,AS14)</f>
        <v>218553.2</v>
      </c>
      <c r="AT12" s="60">
        <f>SUM(AT13,AT14)</f>
        <v>218612.09999999998</v>
      </c>
      <c r="AU12" s="58">
        <f t="shared" si="0"/>
        <v>221293.7</v>
      </c>
      <c r="AV12" s="58">
        <f t="shared" si="0"/>
        <v>224802.2</v>
      </c>
      <c r="AW12" s="62">
        <f>AW13+AW14</f>
        <v>228862</v>
      </c>
      <c r="AX12" s="62">
        <f>AX13+AX14</f>
        <v>233637</v>
      </c>
    </row>
    <row r="13" spans="1:50" s="17" customFormat="1" ht="24.95" customHeight="1" x14ac:dyDescent="0.2">
      <c r="A13" s="48" t="s">
        <v>51</v>
      </c>
      <c r="B13" s="46">
        <v>307024</v>
      </c>
      <c r="C13" s="46">
        <v>305176.40000000002</v>
      </c>
      <c r="D13" s="46">
        <v>298747.40000000002</v>
      </c>
      <c r="E13" s="46">
        <v>288279.3</v>
      </c>
      <c r="F13" s="46">
        <v>290231.8</v>
      </c>
      <c r="G13" s="46">
        <v>264590.3</v>
      </c>
      <c r="H13" s="47">
        <v>261818.8</v>
      </c>
      <c r="I13" s="46">
        <v>252976.6</v>
      </c>
      <c r="J13" s="46">
        <v>243450.6</v>
      </c>
      <c r="K13" s="46">
        <v>240277.2</v>
      </c>
      <c r="L13" s="46">
        <v>237567.8</v>
      </c>
      <c r="M13" s="46">
        <v>218276.5</v>
      </c>
      <c r="N13" s="46">
        <v>209024.1</v>
      </c>
      <c r="O13" s="46">
        <v>172936.7</v>
      </c>
      <c r="P13" s="46">
        <v>173509.1</v>
      </c>
      <c r="Q13" s="46">
        <v>173483</v>
      </c>
      <c r="R13" s="46">
        <v>173107.6</v>
      </c>
      <c r="S13" s="46">
        <v>173374.9</v>
      </c>
      <c r="T13" s="46">
        <v>180492.4</v>
      </c>
      <c r="U13" s="46">
        <v>185679.8</v>
      </c>
      <c r="V13" s="46">
        <v>189383.8</v>
      </c>
      <c r="W13" s="46">
        <v>184108.5</v>
      </c>
      <c r="X13" s="46">
        <v>182557.2</v>
      </c>
      <c r="Y13" s="46">
        <v>173532.2</v>
      </c>
      <c r="Z13" s="46">
        <v>175633.8</v>
      </c>
      <c r="AA13" s="46">
        <v>175823.4</v>
      </c>
      <c r="AB13" s="46">
        <v>174596.3</v>
      </c>
      <c r="AC13" s="46">
        <v>174735.7</v>
      </c>
      <c r="AD13" s="46">
        <v>178109.5</v>
      </c>
      <c r="AE13" s="46">
        <v>176904.5</v>
      </c>
      <c r="AF13" s="46">
        <v>181533.9</v>
      </c>
      <c r="AG13" s="46">
        <v>179698</v>
      </c>
      <c r="AH13" s="46">
        <v>174880</v>
      </c>
      <c r="AI13" s="46">
        <v>169941</v>
      </c>
      <c r="AJ13" s="46">
        <v>171607</v>
      </c>
      <c r="AK13" s="46">
        <v>170437</v>
      </c>
      <c r="AL13" s="46">
        <v>173556</v>
      </c>
      <c r="AM13" s="46">
        <v>176887</v>
      </c>
      <c r="AN13" s="46">
        <v>176862</v>
      </c>
      <c r="AO13" s="46">
        <v>161483</v>
      </c>
      <c r="AP13" s="47">
        <f>0.746*AP12</f>
        <v>164735.45000000001</v>
      </c>
      <c r="AQ13" s="47">
        <f>0.744*AQ12</f>
        <v>169943.736</v>
      </c>
      <c r="AR13" s="47">
        <f>0.743*AR12</f>
        <v>167514.55100000001</v>
      </c>
      <c r="AS13" s="46">
        <v>161980.6</v>
      </c>
      <c r="AT13" s="46">
        <v>161888.79999999999</v>
      </c>
      <c r="AU13" s="46">
        <v>162891.9</v>
      </c>
      <c r="AV13" s="46">
        <v>165450.1</v>
      </c>
      <c r="AW13" s="63">
        <v>168472</v>
      </c>
      <c r="AX13" s="63">
        <v>171982</v>
      </c>
    </row>
    <row r="14" spans="1:50" s="17" customFormat="1" ht="24.95" customHeight="1" x14ac:dyDescent="0.2">
      <c r="A14" s="48" t="s">
        <v>52</v>
      </c>
      <c r="B14" s="46">
        <v>100397.5</v>
      </c>
      <c r="C14" s="46">
        <v>101739</v>
      </c>
      <c r="D14" s="46">
        <v>101035.3</v>
      </c>
      <c r="E14" s="46">
        <v>90593.5</v>
      </c>
      <c r="F14" s="46">
        <v>90002</v>
      </c>
      <c r="G14" s="46">
        <v>80183.3</v>
      </c>
      <c r="H14" s="46">
        <v>78350.899999999994</v>
      </c>
      <c r="I14" s="46">
        <v>74044</v>
      </c>
      <c r="J14" s="46">
        <v>71075.5</v>
      </c>
      <c r="K14" s="46">
        <v>70067.100000000006</v>
      </c>
      <c r="L14" s="46">
        <v>68661</v>
      </c>
      <c r="M14" s="46">
        <v>64899.3</v>
      </c>
      <c r="N14" s="46">
        <v>63497.3</v>
      </c>
      <c r="O14" s="46">
        <v>53660.4</v>
      </c>
      <c r="P14" s="46">
        <v>53575.5</v>
      </c>
      <c r="Q14" s="46">
        <v>53450.9</v>
      </c>
      <c r="R14" s="46">
        <v>53992.4</v>
      </c>
      <c r="S14" s="46">
        <v>54807.4</v>
      </c>
      <c r="T14" s="46">
        <v>57712.7</v>
      </c>
      <c r="U14" s="46">
        <v>59571.1</v>
      </c>
      <c r="V14" s="46">
        <v>60343.5</v>
      </c>
      <c r="W14" s="46">
        <v>59154.3</v>
      </c>
      <c r="X14" s="46">
        <v>58123.9</v>
      </c>
      <c r="Y14" s="46">
        <v>55522.1</v>
      </c>
      <c r="Z14" s="46">
        <v>55248.4</v>
      </c>
      <c r="AA14" s="46">
        <v>55298.2</v>
      </c>
      <c r="AB14" s="46">
        <v>55462.2</v>
      </c>
      <c r="AC14" s="46">
        <v>55370.8</v>
      </c>
      <c r="AD14" s="46">
        <v>56498.9</v>
      </c>
      <c r="AE14" s="46">
        <v>47508.9</v>
      </c>
      <c r="AF14" s="46">
        <v>49204.1</v>
      </c>
      <c r="AG14" s="46">
        <v>49556</v>
      </c>
      <c r="AH14" s="46">
        <v>48263</v>
      </c>
      <c r="AI14" s="46">
        <v>47650</v>
      </c>
      <c r="AJ14" s="46">
        <v>48749</v>
      </c>
      <c r="AK14" s="46">
        <v>49771</v>
      </c>
      <c r="AL14" s="46">
        <v>51689</v>
      </c>
      <c r="AM14" s="46">
        <v>53684</v>
      </c>
      <c r="AN14" s="46">
        <v>55426</v>
      </c>
      <c r="AO14" s="46">
        <v>54342</v>
      </c>
      <c r="AP14" s="47">
        <f>0.254*AP12</f>
        <v>56089.55</v>
      </c>
      <c r="AQ14" s="47">
        <f>0.256*AQ12</f>
        <v>58475.264000000003</v>
      </c>
      <c r="AR14" s="47">
        <f>0.257*AR12</f>
        <v>57942.449000000001</v>
      </c>
      <c r="AS14" s="46">
        <v>56572.6</v>
      </c>
      <c r="AT14" s="46">
        <v>56723.3</v>
      </c>
      <c r="AU14" s="46">
        <v>58401.8</v>
      </c>
      <c r="AV14" s="46">
        <v>59352.1</v>
      </c>
      <c r="AW14" s="63">
        <v>60390</v>
      </c>
      <c r="AX14" s="63">
        <v>61655</v>
      </c>
    </row>
    <row r="15" spans="1:50" s="17" customFormat="1" ht="24.95" customHeight="1" x14ac:dyDescent="0.2">
      <c r="A15" s="45" t="s">
        <v>53</v>
      </c>
      <c r="B15" s="58">
        <f>SUM(B16:B17)</f>
        <v>229625.2</v>
      </c>
      <c r="C15" s="58">
        <f t="shared" ref="C15:AV15" si="1">SUM(C16:C17)</f>
        <v>243182.09999999998</v>
      </c>
      <c r="D15" s="58">
        <f t="shared" si="1"/>
        <v>250203.80000000002</v>
      </c>
      <c r="E15" s="58">
        <f t="shared" si="1"/>
        <v>215979.5</v>
      </c>
      <c r="F15" s="58">
        <f t="shared" si="1"/>
        <v>224427.8</v>
      </c>
      <c r="G15" s="58">
        <f t="shared" si="1"/>
        <v>228471.6</v>
      </c>
      <c r="H15" s="58">
        <f t="shared" si="1"/>
        <v>231453.7</v>
      </c>
      <c r="I15" s="58">
        <f t="shared" si="1"/>
        <v>235753</v>
      </c>
      <c r="J15" s="58">
        <f t="shared" si="1"/>
        <v>238051.8</v>
      </c>
      <c r="K15" s="58">
        <f t="shared" si="1"/>
        <v>240846.2</v>
      </c>
      <c r="L15" s="58">
        <f t="shared" si="1"/>
        <v>243710.09999999998</v>
      </c>
      <c r="M15" s="58">
        <f t="shared" si="1"/>
        <v>240929.3</v>
      </c>
      <c r="N15" s="58">
        <f t="shared" si="1"/>
        <v>237206.8</v>
      </c>
      <c r="O15" s="58">
        <f t="shared" si="1"/>
        <v>208157</v>
      </c>
      <c r="P15" s="58">
        <f t="shared" si="1"/>
        <v>208944.59999999998</v>
      </c>
      <c r="Q15" s="58">
        <f t="shared" si="1"/>
        <v>210755.8</v>
      </c>
      <c r="R15" s="58">
        <f t="shared" si="1"/>
        <v>214473.2</v>
      </c>
      <c r="S15" s="58">
        <f t="shared" si="1"/>
        <v>220325.6</v>
      </c>
      <c r="T15" s="58">
        <f t="shared" si="1"/>
        <v>228484.2</v>
      </c>
      <c r="U15" s="58">
        <f t="shared" si="1"/>
        <v>235018.59999999998</v>
      </c>
      <c r="V15" s="58">
        <f t="shared" si="1"/>
        <v>244438.8</v>
      </c>
      <c r="W15" s="58">
        <f t="shared" si="1"/>
        <v>248892.7</v>
      </c>
      <c r="X15" s="58">
        <f t="shared" si="1"/>
        <v>251492.40000000002</v>
      </c>
      <c r="Y15" s="58">
        <f t="shared" si="1"/>
        <v>247844.2</v>
      </c>
      <c r="Z15" s="58">
        <f t="shared" si="1"/>
        <v>247326.9</v>
      </c>
      <c r="AA15" s="58">
        <f t="shared" si="1"/>
        <v>250507.8</v>
      </c>
      <c r="AB15" s="58">
        <f t="shared" si="1"/>
        <v>258184.2</v>
      </c>
      <c r="AC15" s="58">
        <f t="shared" si="1"/>
        <v>258453.8</v>
      </c>
      <c r="AD15" s="58">
        <f t="shared" si="1"/>
        <v>266513</v>
      </c>
      <c r="AE15" s="58">
        <f t="shared" si="1"/>
        <v>262235.90000000002</v>
      </c>
      <c r="AF15" s="58">
        <f t="shared" si="1"/>
        <v>273506.40000000002</v>
      </c>
      <c r="AG15" s="58">
        <f t="shared" si="1"/>
        <v>282807</v>
      </c>
      <c r="AH15" s="58">
        <f t="shared" si="1"/>
        <v>283629</v>
      </c>
      <c r="AI15" s="58">
        <f t="shared" si="1"/>
        <v>283101</v>
      </c>
      <c r="AJ15" s="58">
        <f t="shared" si="1"/>
        <v>288178</v>
      </c>
      <c r="AK15" s="58">
        <f t="shared" si="1"/>
        <v>292722</v>
      </c>
      <c r="AL15" s="58">
        <f t="shared" si="1"/>
        <v>299916</v>
      </c>
      <c r="AM15" s="58">
        <f t="shared" si="1"/>
        <v>312409</v>
      </c>
      <c r="AN15" s="58">
        <f t="shared" si="1"/>
        <v>323224</v>
      </c>
      <c r="AO15" s="58">
        <f t="shared" si="1"/>
        <v>320641</v>
      </c>
      <c r="AP15" s="60">
        <v>321825</v>
      </c>
      <c r="AQ15" s="60">
        <v>328153</v>
      </c>
      <c r="AR15" s="60">
        <v>336173</v>
      </c>
      <c r="AS15" s="60">
        <f>SUM(AS16,AS17)</f>
        <v>333960.59999999998</v>
      </c>
      <c r="AT15" s="60">
        <f>SUM(AT16,AT17)</f>
        <v>336033</v>
      </c>
      <c r="AU15" s="58">
        <f t="shared" si="1"/>
        <v>343675.69999999995</v>
      </c>
      <c r="AV15" s="58">
        <f t="shared" si="1"/>
        <v>350970.8</v>
      </c>
      <c r="AW15" s="62">
        <f>AW16+AW17</f>
        <v>356554</v>
      </c>
      <c r="AX15" s="62">
        <f>AX16+AX17</f>
        <v>365629</v>
      </c>
    </row>
    <row r="16" spans="1:50" s="17" customFormat="1" ht="24.95" customHeight="1" x14ac:dyDescent="0.2">
      <c r="A16" s="48" t="s">
        <v>51</v>
      </c>
      <c r="B16" s="46">
        <v>138110.39999999999</v>
      </c>
      <c r="C16" s="46">
        <v>144144.9</v>
      </c>
      <c r="D16" s="46">
        <v>147385.70000000001</v>
      </c>
      <c r="E16" s="46">
        <v>128912.8</v>
      </c>
      <c r="F16" s="46">
        <v>132935.29999999999</v>
      </c>
      <c r="G16" s="46">
        <v>134728.5</v>
      </c>
      <c r="H16" s="46">
        <v>136516.5</v>
      </c>
      <c r="I16" s="46">
        <v>138827.29999999999</v>
      </c>
      <c r="J16" s="46">
        <v>139109.4</v>
      </c>
      <c r="K16" s="46">
        <v>139878.70000000001</v>
      </c>
      <c r="L16" s="46">
        <v>140814.79999999999</v>
      </c>
      <c r="M16" s="46">
        <v>138585.1</v>
      </c>
      <c r="N16" s="46">
        <v>135854.6</v>
      </c>
      <c r="O16" s="46">
        <v>118050.3</v>
      </c>
      <c r="P16" s="46">
        <v>117564.7</v>
      </c>
      <c r="Q16" s="46">
        <v>117507.6</v>
      </c>
      <c r="R16" s="46">
        <v>118689.2</v>
      </c>
      <c r="S16" s="46">
        <v>120259.3</v>
      </c>
      <c r="T16" s="46">
        <v>122299.4</v>
      </c>
      <c r="U16" s="46">
        <v>124328.9</v>
      </c>
      <c r="V16" s="46">
        <v>127964.6</v>
      </c>
      <c r="W16" s="46">
        <v>129150.39999999999</v>
      </c>
      <c r="X16" s="46">
        <v>129810.3</v>
      </c>
      <c r="Y16" s="46">
        <v>127422.8</v>
      </c>
      <c r="Z16" s="46">
        <v>126677.4</v>
      </c>
      <c r="AA16" s="46">
        <v>127944.3</v>
      </c>
      <c r="AB16" s="46">
        <v>131619.1</v>
      </c>
      <c r="AC16" s="46">
        <v>130887.5</v>
      </c>
      <c r="AD16" s="46">
        <v>134134.20000000001</v>
      </c>
      <c r="AE16" s="46">
        <v>136353.70000000001</v>
      </c>
      <c r="AF16" s="46">
        <v>141108.70000000001</v>
      </c>
      <c r="AG16" s="46">
        <v>145072</v>
      </c>
      <c r="AH16" s="46">
        <v>144415</v>
      </c>
      <c r="AI16" s="46">
        <v>142633</v>
      </c>
      <c r="AJ16" s="46">
        <v>143797</v>
      </c>
      <c r="AK16" s="46">
        <v>145254</v>
      </c>
      <c r="AL16" s="46">
        <v>148113</v>
      </c>
      <c r="AM16" s="46">
        <v>153064</v>
      </c>
      <c r="AN16" s="46">
        <v>157792</v>
      </c>
      <c r="AO16" s="46">
        <v>155745</v>
      </c>
      <c r="AP16" s="47">
        <f>0.484*AP15</f>
        <v>155763.29999999999</v>
      </c>
      <c r="AQ16" s="47">
        <f>0.483*AQ15</f>
        <v>158497.899</v>
      </c>
      <c r="AR16" s="47">
        <f>0.481*AR15</f>
        <v>161699.21299999999</v>
      </c>
      <c r="AS16" s="46">
        <v>160379.1</v>
      </c>
      <c r="AT16" s="46">
        <v>161101.6</v>
      </c>
      <c r="AU16" s="46">
        <v>163577.79999999999</v>
      </c>
      <c r="AV16" s="46">
        <v>167154.9</v>
      </c>
      <c r="AW16" s="63">
        <v>169967</v>
      </c>
      <c r="AX16" s="63">
        <v>174408</v>
      </c>
    </row>
    <row r="17" spans="1:50" s="11" customFormat="1" ht="24.95" customHeight="1" thickBot="1" x14ac:dyDescent="0.25">
      <c r="A17" s="49" t="s">
        <v>52</v>
      </c>
      <c r="B17" s="50">
        <v>91514.8</v>
      </c>
      <c r="C17" s="50">
        <v>99037.2</v>
      </c>
      <c r="D17" s="50">
        <v>102818.1</v>
      </c>
      <c r="E17" s="50">
        <v>87066.7</v>
      </c>
      <c r="F17" s="50">
        <v>91492.5</v>
      </c>
      <c r="G17" s="50">
        <v>93743.1</v>
      </c>
      <c r="H17" s="50">
        <v>94937.2</v>
      </c>
      <c r="I17" s="50">
        <v>96925.7</v>
      </c>
      <c r="J17" s="50">
        <v>98942.399999999994</v>
      </c>
      <c r="K17" s="50">
        <v>100967.5</v>
      </c>
      <c r="L17" s="50">
        <v>102895.3</v>
      </c>
      <c r="M17" s="50">
        <v>102344.2</v>
      </c>
      <c r="N17" s="50">
        <v>101352.2</v>
      </c>
      <c r="O17" s="50">
        <v>90106.7</v>
      </c>
      <c r="P17" s="50">
        <v>91379.9</v>
      </c>
      <c r="Q17" s="50">
        <v>93248.2</v>
      </c>
      <c r="R17" s="50">
        <v>95784</v>
      </c>
      <c r="S17" s="50">
        <v>100066.3</v>
      </c>
      <c r="T17" s="50">
        <v>106184.8</v>
      </c>
      <c r="U17" s="50">
        <v>110689.7</v>
      </c>
      <c r="V17" s="50">
        <v>116474.2</v>
      </c>
      <c r="W17" s="50">
        <v>119742.3</v>
      </c>
      <c r="X17" s="50">
        <v>121682.1</v>
      </c>
      <c r="Y17" s="50">
        <v>120421.4</v>
      </c>
      <c r="Z17" s="50">
        <v>120649.5</v>
      </c>
      <c r="AA17" s="50">
        <v>122563.5</v>
      </c>
      <c r="AB17" s="50">
        <v>126565.1</v>
      </c>
      <c r="AC17" s="50">
        <v>127566.3</v>
      </c>
      <c r="AD17" s="50">
        <v>132378.79999999999</v>
      </c>
      <c r="AE17" s="50">
        <v>125882.2</v>
      </c>
      <c r="AF17" s="50">
        <v>132397.70000000001</v>
      </c>
      <c r="AG17" s="50">
        <v>137735</v>
      </c>
      <c r="AH17" s="50">
        <v>139214</v>
      </c>
      <c r="AI17" s="50">
        <v>140468</v>
      </c>
      <c r="AJ17" s="50">
        <v>144381</v>
      </c>
      <c r="AK17" s="50">
        <v>147468</v>
      </c>
      <c r="AL17" s="50">
        <v>151803</v>
      </c>
      <c r="AM17" s="50">
        <v>159345</v>
      </c>
      <c r="AN17" s="50">
        <v>165432</v>
      </c>
      <c r="AO17" s="50">
        <v>164896</v>
      </c>
      <c r="AP17" s="47">
        <f>0.516*AP15</f>
        <v>166061.70000000001</v>
      </c>
      <c r="AQ17" s="47">
        <f>0.517*AQ15</f>
        <v>169655.101</v>
      </c>
      <c r="AR17" s="47">
        <f>0.519*AR15</f>
        <v>174473.78700000001</v>
      </c>
      <c r="AS17" s="50">
        <v>173581.5</v>
      </c>
      <c r="AT17" s="50">
        <v>174931.4</v>
      </c>
      <c r="AU17" s="50">
        <v>180097.9</v>
      </c>
      <c r="AV17" s="50">
        <v>183815.9</v>
      </c>
      <c r="AW17" s="50">
        <v>186587</v>
      </c>
      <c r="AX17" s="50">
        <v>191221</v>
      </c>
    </row>
    <row r="18" spans="1:50" s="11" customFormat="1" ht="24.95" customHeight="1" x14ac:dyDescent="0.2">
      <c r="A18" s="51" t="s">
        <v>54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</row>
    <row r="19" spans="1:50" s="37" customFormat="1" ht="24.95" customHeight="1" x14ac:dyDescent="0.2">
      <c r="A19" s="45" t="s">
        <v>55</v>
      </c>
      <c r="B19" s="58">
        <f>SUM(B20:B21)</f>
        <v>9374.1</v>
      </c>
      <c r="C19" s="58">
        <f t="shared" ref="C19:AX19" si="2">SUM(C20:C21)</f>
        <v>9786</v>
      </c>
      <c r="D19" s="58">
        <f t="shared" si="2"/>
        <v>9170.8000000000011</v>
      </c>
      <c r="E19" s="58">
        <f t="shared" si="2"/>
        <v>8092.5</v>
      </c>
      <c r="F19" s="58">
        <f t="shared" si="2"/>
        <v>7134.3</v>
      </c>
      <c r="G19" s="58">
        <f t="shared" si="2"/>
        <v>6877.6</v>
      </c>
      <c r="H19" s="58">
        <f t="shared" si="2"/>
        <v>6410.7</v>
      </c>
      <c r="I19" s="58">
        <f t="shared" si="2"/>
        <v>6149.6</v>
      </c>
      <c r="J19" s="58">
        <f t="shared" si="2"/>
        <v>5856.7</v>
      </c>
      <c r="K19" s="58">
        <f t="shared" si="2"/>
        <v>4761.6000000000004</v>
      </c>
      <c r="L19" s="58">
        <f t="shared" si="2"/>
        <v>4746.7</v>
      </c>
      <c r="M19" s="58">
        <f t="shared" si="2"/>
        <v>4762.7</v>
      </c>
      <c r="N19" s="58">
        <f t="shared" si="2"/>
        <v>4694.5999999999995</v>
      </c>
      <c r="O19" s="58">
        <f t="shared" si="2"/>
        <v>4334.9000000000005</v>
      </c>
      <c r="P19" s="58">
        <f t="shared" si="2"/>
        <v>4190.8999999999996</v>
      </c>
      <c r="Q19" s="58">
        <f t="shared" si="2"/>
        <v>4209.3999999999996</v>
      </c>
      <c r="R19" s="58">
        <f t="shared" si="2"/>
        <v>3752.4</v>
      </c>
      <c r="S19" s="58">
        <f t="shared" si="2"/>
        <v>3053.7</v>
      </c>
      <c r="T19" s="58">
        <f t="shared" si="2"/>
        <v>1815.3</v>
      </c>
      <c r="U19" s="58">
        <f t="shared" si="2"/>
        <v>1389.8999999999999</v>
      </c>
      <c r="V19" s="58">
        <f t="shared" si="2"/>
        <v>842.6</v>
      </c>
      <c r="W19" s="58">
        <f t="shared" si="2"/>
        <v>667</v>
      </c>
      <c r="X19" s="58">
        <f t="shared" si="2"/>
        <v>607.4</v>
      </c>
      <c r="Y19" s="58">
        <f t="shared" si="2"/>
        <v>0</v>
      </c>
      <c r="Z19" s="58">
        <f t="shared" si="2"/>
        <v>0</v>
      </c>
      <c r="AA19" s="58">
        <f t="shared" si="2"/>
        <v>0</v>
      </c>
      <c r="AB19" s="58">
        <f t="shared" si="2"/>
        <v>0</v>
      </c>
      <c r="AC19" s="58">
        <f t="shared" si="2"/>
        <v>0</v>
      </c>
      <c r="AD19" s="58">
        <f t="shared" si="2"/>
        <v>0</v>
      </c>
      <c r="AE19" s="58">
        <f t="shared" si="2"/>
        <v>0</v>
      </c>
      <c r="AF19" s="58">
        <f t="shared" si="2"/>
        <v>0</v>
      </c>
      <c r="AG19" s="58">
        <f t="shared" si="2"/>
        <v>0</v>
      </c>
      <c r="AH19" s="58">
        <f t="shared" si="2"/>
        <v>0</v>
      </c>
      <c r="AI19" s="58">
        <f t="shared" si="2"/>
        <v>0</v>
      </c>
      <c r="AJ19" s="58">
        <f t="shared" si="2"/>
        <v>0</v>
      </c>
      <c r="AK19" s="58">
        <f t="shared" si="2"/>
        <v>0</v>
      </c>
      <c r="AL19" s="58">
        <f t="shared" si="2"/>
        <v>0</v>
      </c>
      <c r="AM19" s="58">
        <f t="shared" si="2"/>
        <v>0</v>
      </c>
      <c r="AN19" s="58">
        <f t="shared" si="2"/>
        <v>0</v>
      </c>
      <c r="AO19" s="58">
        <f t="shared" si="2"/>
        <v>0</v>
      </c>
      <c r="AP19" s="58">
        <f t="shared" si="2"/>
        <v>0</v>
      </c>
      <c r="AQ19" s="58">
        <f t="shared" si="2"/>
        <v>0</v>
      </c>
      <c r="AR19" s="58">
        <f t="shared" si="2"/>
        <v>0</v>
      </c>
      <c r="AS19" s="58">
        <f t="shared" si="2"/>
        <v>0</v>
      </c>
      <c r="AT19" s="58">
        <f t="shared" si="2"/>
        <v>0</v>
      </c>
      <c r="AU19" s="58">
        <f t="shared" si="2"/>
        <v>0</v>
      </c>
      <c r="AV19" s="58">
        <f t="shared" si="2"/>
        <v>0</v>
      </c>
      <c r="AW19" s="58">
        <f t="shared" si="2"/>
        <v>0</v>
      </c>
      <c r="AX19" s="58">
        <f t="shared" si="2"/>
        <v>0</v>
      </c>
    </row>
    <row r="20" spans="1:50" s="17" customFormat="1" ht="24.95" customHeight="1" x14ac:dyDescent="0.2">
      <c r="A20" s="48" t="s">
        <v>51</v>
      </c>
      <c r="B20" s="46">
        <v>9328.4</v>
      </c>
      <c r="C20" s="46">
        <v>9745</v>
      </c>
      <c r="D20" s="46">
        <v>9130.7000000000007</v>
      </c>
      <c r="E20" s="46">
        <v>8059.5</v>
      </c>
      <c r="F20" s="46">
        <v>7107.7</v>
      </c>
      <c r="G20" s="46">
        <v>6858.5</v>
      </c>
      <c r="H20" s="46">
        <v>6392.9</v>
      </c>
      <c r="I20" s="46">
        <v>6135.8</v>
      </c>
      <c r="J20" s="46">
        <v>5844.8</v>
      </c>
      <c r="K20" s="46">
        <v>4752.6000000000004</v>
      </c>
      <c r="L20" s="46">
        <v>4740.3999999999996</v>
      </c>
      <c r="M20" s="46">
        <v>4757.7</v>
      </c>
      <c r="N20" s="46">
        <v>4690.3999999999996</v>
      </c>
      <c r="O20" s="46">
        <v>4330.8</v>
      </c>
      <c r="P20" s="46">
        <v>4187.7</v>
      </c>
      <c r="Q20" s="46">
        <v>4206.8999999999996</v>
      </c>
      <c r="R20" s="46">
        <v>3750.3</v>
      </c>
      <c r="S20" s="46">
        <v>3052.1</v>
      </c>
      <c r="T20" s="46">
        <v>1814.5</v>
      </c>
      <c r="U20" s="46">
        <v>1389.3</v>
      </c>
      <c r="V20" s="46">
        <v>842.2</v>
      </c>
      <c r="W20" s="46">
        <v>666.4</v>
      </c>
      <c r="X20" s="46">
        <v>606.9</v>
      </c>
      <c r="Y20" s="52" t="s">
        <v>48</v>
      </c>
      <c r="Z20" s="52" t="s">
        <v>48</v>
      </c>
      <c r="AA20" s="52" t="s">
        <v>48</v>
      </c>
      <c r="AB20" s="52" t="s">
        <v>48</v>
      </c>
      <c r="AC20" s="52" t="s">
        <v>48</v>
      </c>
      <c r="AD20" s="52" t="s">
        <v>48</v>
      </c>
      <c r="AE20" s="52" t="s">
        <v>48</v>
      </c>
      <c r="AF20" s="52" t="s">
        <v>48</v>
      </c>
      <c r="AG20" s="52" t="s">
        <v>48</v>
      </c>
      <c r="AH20" s="52" t="s">
        <v>48</v>
      </c>
      <c r="AI20" s="52" t="s">
        <v>48</v>
      </c>
      <c r="AJ20" s="52" t="s">
        <v>48</v>
      </c>
      <c r="AK20" s="52" t="s">
        <v>48</v>
      </c>
      <c r="AL20" s="52" t="s">
        <v>48</v>
      </c>
      <c r="AM20" s="52" t="s">
        <v>48</v>
      </c>
      <c r="AN20" s="52" t="s">
        <v>48</v>
      </c>
      <c r="AO20" s="52" t="s">
        <v>48</v>
      </c>
      <c r="AP20" s="52" t="s">
        <v>48</v>
      </c>
      <c r="AQ20" s="52" t="s">
        <v>48</v>
      </c>
      <c r="AR20" s="52" t="s">
        <v>48</v>
      </c>
      <c r="AS20" s="52" t="s">
        <v>48</v>
      </c>
      <c r="AT20" s="52" t="s">
        <v>48</v>
      </c>
      <c r="AU20" s="52" t="s">
        <v>48</v>
      </c>
      <c r="AV20" s="52" t="s">
        <v>48</v>
      </c>
      <c r="AW20" s="52" t="s">
        <v>48</v>
      </c>
      <c r="AX20" s="52" t="s">
        <v>48</v>
      </c>
    </row>
    <row r="21" spans="1:50" s="7" customFormat="1" ht="24.95" customHeight="1" thickBot="1" x14ac:dyDescent="0.35">
      <c r="A21" s="49" t="s">
        <v>52</v>
      </c>
      <c r="B21" s="50">
        <v>45.7</v>
      </c>
      <c r="C21" s="50">
        <v>41</v>
      </c>
      <c r="D21" s="50">
        <v>40.1</v>
      </c>
      <c r="E21" s="50">
        <v>33</v>
      </c>
      <c r="F21" s="50">
        <v>26.6</v>
      </c>
      <c r="G21" s="50">
        <v>19.100000000000001</v>
      </c>
      <c r="H21" s="50">
        <v>17.8</v>
      </c>
      <c r="I21" s="50">
        <v>13.8</v>
      </c>
      <c r="J21" s="50">
        <v>11.9</v>
      </c>
      <c r="K21" s="50">
        <v>9</v>
      </c>
      <c r="L21" s="50">
        <v>6.3</v>
      </c>
      <c r="M21" s="50">
        <v>5</v>
      </c>
      <c r="N21" s="50">
        <v>4.2</v>
      </c>
      <c r="O21" s="50">
        <v>4.0999999999999996</v>
      </c>
      <c r="P21" s="50">
        <v>3.2</v>
      </c>
      <c r="Q21" s="50">
        <v>2.5</v>
      </c>
      <c r="R21" s="50">
        <v>2.1</v>
      </c>
      <c r="S21" s="50">
        <v>1.6</v>
      </c>
      <c r="T21" s="50">
        <v>0.8</v>
      </c>
      <c r="U21" s="50">
        <v>0.6</v>
      </c>
      <c r="V21" s="50">
        <v>0.4</v>
      </c>
      <c r="W21" s="50">
        <v>0.6</v>
      </c>
      <c r="X21" s="50">
        <v>0.5</v>
      </c>
      <c r="Y21" s="53" t="s">
        <v>48</v>
      </c>
      <c r="Z21" s="53" t="s">
        <v>48</v>
      </c>
      <c r="AA21" s="53" t="s">
        <v>48</v>
      </c>
      <c r="AB21" s="53" t="s">
        <v>48</v>
      </c>
      <c r="AC21" s="53" t="s">
        <v>48</v>
      </c>
      <c r="AD21" s="53" t="s">
        <v>48</v>
      </c>
      <c r="AE21" s="53" t="s">
        <v>48</v>
      </c>
      <c r="AF21" s="53" t="s">
        <v>48</v>
      </c>
      <c r="AG21" s="53" t="s">
        <v>48</v>
      </c>
      <c r="AH21" s="53" t="s">
        <v>48</v>
      </c>
      <c r="AI21" s="53" t="s">
        <v>48</v>
      </c>
      <c r="AJ21" s="53" t="s">
        <v>48</v>
      </c>
      <c r="AK21" s="53" t="s">
        <v>48</v>
      </c>
      <c r="AL21" s="53" t="s">
        <v>48</v>
      </c>
      <c r="AM21" s="53" t="s">
        <v>48</v>
      </c>
      <c r="AN21" s="53" t="s">
        <v>48</v>
      </c>
      <c r="AO21" s="53" t="s">
        <v>48</v>
      </c>
      <c r="AP21" s="53" t="s">
        <v>48</v>
      </c>
      <c r="AQ21" s="53" t="s">
        <v>48</v>
      </c>
      <c r="AR21" s="53" t="s">
        <v>48</v>
      </c>
      <c r="AS21" s="53" t="s">
        <v>48</v>
      </c>
      <c r="AT21" s="53" t="s">
        <v>48</v>
      </c>
      <c r="AU21" s="53" t="s">
        <v>48</v>
      </c>
      <c r="AV21" s="53" t="s">
        <v>48</v>
      </c>
      <c r="AW21" s="53" t="s">
        <v>48</v>
      </c>
      <c r="AX21" s="53" t="s">
        <v>48</v>
      </c>
    </row>
    <row r="22" spans="1:50" s="17" customFormat="1" ht="24.95" customHeight="1" x14ac:dyDescent="0.2">
      <c r="A22" s="43" t="s">
        <v>67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s="17" customFormat="1" ht="24.95" customHeight="1" x14ac:dyDescent="0.2">
      <c r="A23" s="45" t="s">
        <v>56</v>
      </c>
      <c r="B23" s="58">
        <f>SUM(B24,B25)</f>
        <v>1037.8</v>
      </c>
      <c r="C23" s="58">
        <f t="shared" ref="C23:AO23" si="3">SUM(C24,C25)</f>
        <v>1034.0999999999999</v>
      </c>
      <c r="D23" s="58">
        <f t="shared" si="3"/>
        <v>1005.1999999999999</v>
      </c>
      <c r="E23" s="58">
        <f t="shared" si="3"/>
        <v>921.9</v>
      </c>
      <c r="F23" s="58">
        <f t="shared" si="3"/>
        <v>897.8</v>
      </c>
      <c r="G23" s="58">
        <f t="shared" si="3"/>
        <v>889.2</v>
      </c>
      <c r="H23" s="58">
        <f t="shared" si="3"/>
        <v>940</v>
      </c>
      <c r="I23" s="58">
        <f t="shared" si="3"/>
        <v>936.9</v>
      </c>
      <c r="J23" s="58">
        <f t="shared" si="3"/>
        <v>868.40000000000009</v>
      </c>
      <c r="K23" s="58">
        <f t="shared" si="3"/>
        <v>815.9</v>
      </c>
      <c r="L23" s="58">
        <f t="shared" si="3"/>
        <v>859.19999999999993</v>
      </c>
      <c r="M23" s="58">
        <f t="shared" si="3"/>
        <v>812.5</v>
      </c>
      <c r="N23" s="58">
        <f t="shared" si="3"/>
        <v>957.1</v>
      </c>
      <c r="O23" s="58">
        <f t="shared" si="3"/>
        <v>805.5</v>
      </c>
      <c r="P23" s="58">
        <f t="shared" si="3"/>
        <v>924.8</v>
      </c>
      <c r="Q23" s="58">
        <f t="shared" si="3"/>
        <v>889.09999999999991</v>
      </c>
      <c r="R23" s="58">
        <f t="shared" si="3"/>
        <v>779.80000000000007</v>
      </c>
      <c r="S23" s="58">
        <f t="shared" si="3"/>
        <v>604.30000000000007</v>
      </c>
      <c r="T23" s="58">
        <f t="shared" si="3"/>
        <v>681.1</v>
      </c>
      <c r="U23" s="58">
        <f t="shared" si="3"/>
        <v>626.5</v>
      </c>
      <c r="V23" s="58">
        <f t="shared" si="3"/>
        <v>606.1</v>
      </c>
      <c r="W23" s="58">
        <f t="shared" si="3"/>
        <v>401.6</v>
      </c>
      <c r="X23" s="58">
        <f t="shared" si="3"/>
        <v>385.9</v>
      </c>
      <c r="Y23" s="58">
        <f t="shared" si="3"/>
        <v>330.5</v>
      </c>
      <c r="Z23" s="58">
        <f t="shared" si="3"/>
        <v>258.5</v>
      </c>
      <c r="AA23" s="58">
        <f t="shared" si="3"/>
        <v>206.4</v>
      </c>
      <c r="AB23" s="58">
        <f t="shared" si="3"/>
        <v>158.1</v>
      </c>
      <c r="AC23" s="58">
        <f t="shared" si="3"/>
        <v>178.79999999999998</v>
      </c>
      <c r="AD23" s="58">
        <f t="shared" si="3"/>
        <v>168.3</v>
      </c>
      <c r="AE23" s="58">
        <f t="shared" si="3"/>
        <v>210.3</v>
      </c>
      <c r="AF23" s="58">
        <f t="shared" si="3"/>
        <v>185</v>
      </c>
      <c r="AG23" s="58">
        <f t="shared" si="3"/>
        <v>176</v>
      </c>
      <c r="AH23" s="58">
        <f t="shared" si="3"/>
        <v>138</v>
      </c>
      <c r="AI23" s="58">
        <f t="shared" si="3"/>
        <v>125</v>
      </c>
      <c r="AJ23" s="58">
        <f t="shared" si="3"/>
        <v>98</v>
      </c>
      <c r="AK23" s="58">
        <f t="shared" si="3"/>
        <v>125</v>
      </c>
      <c r="AL23" s="58">
        <f t="shared" si="3"/>
        <v>136</v>
      </c>
      <c r="AM23" s="58">
        <f t="shared" si="3"/>
        <v>164</v>
      </c>
      <c r="AN23" s="58">
        <f t="shared" si="3"/>
        <v>174</v>
      </c>
      <c r="AO23" s="58">
        <f t="shared" si="3"/>
        <v>175</v>
      </c>
      <c r="AP23" s="58">
        <v>185</v>
      </c>
      <c r="AQ23" s="58">
        <v>177</v>
      </c>
      <c r="AR23" s="58">
        <v>166</v>
      </c>
      <c r="AS23" s="58">
        <v>170</v>
      </c>
      <c r="AT23" s="58">
        <v>183</v>
      </c>
      <c r="AU23" s="58">
        <v>223</v>
      </c>
      <c r="AV23" s="58">
        <v>225</v>
      </c>
      <c r="AW23" s="58">
        <v>196</v>
      </c>
      <c r="AX23" s="61" t="s">
        <v>48</v>
      </c>
    </row>
    <row r="24" spans="1:50" s="7" customFormat="1" ht="24.95" customHeight="1" x14ac:dyDescent="0.3">
      <c r="A24" s="48" t="s">
        <v>51</v>
      </c>
      <c r="B24" s="46">
        <v>1033.0999999999999</v>
      </c>
      <c r="C24" s="46">
        <v>1019.6</v>
      </c>
      <c r="D24" s="46">
        <v>991.3</v>
      </c>
      <c r="E24" s="46">
        <v>905.1</v>
      </c>
      <c r="F24" s="46">
        <v>872</v>
      </c>
      <c r="G24" s="46">
        <v>861.5</v>
      </c>
      <c r="H24" s="46">
        <v>904</v>
      </c>
      <c r="I24" s="46">
        <v>897</v>
      </c>
      <c r="J24" s="46">
        <v>829.7</v>
      </c>
      <c r="K24" s="46">
        <v>785.5</v>
      </c>
      <c r="L24" s="46">
        <v>827.9</v>
      </c>
      <c r="M24" s="46">
        <v>779.5</v>
      </c>
      <c r="N24" s="46">
        <v>914.4</v>
      </c>
      <c r="O24" s="46">
        <v>776.6</v>
      </c>
      <c r="P24" s="46">
        <v>887.8</v>
      </c>
      <c r="Q24" s="46">
        <v>857.3</v>
      </c>
      <c r="R24" s="46">
        <v>748.6</v>
      </c>
      <c r="S24" s="46">
        <v>577.70000000000005</v>
      </c>
      <c r="T24" s="46">
        <v>650.20000000000005</v>
      </c>
      <c r="U24" s="46">
        <v>597.29999999999995</v>
      </c>
      <c r="V24" s="46">
        <v>579.6</v>
      </c>
      <c r="W24" s="46">
        <v>388.3</v>
      </c>
      <c r="X24" s="46">
        <v>373.5</v>
      </c>
      <c r="Y24" s="46">
        <v>321.60000000000002</v>
      </c>
      <c r="Z24" s="46">
        <v>251.8</v>
      </c>
      <c r="AA24" s="46">
        <v>199.9</v>
      </c>
      <c r="AB24" s="46">
        <v>153</v>
      </c>
      <c r="AC24" s="46">
        <v>161.1</v>
      </c>
      <c r="AD24" s="46">
        <v>145.4</v>
      </c>
      <c r="AE24" s="46">
        <v>165.4</v>
      </c>
      <c r="AF24" s="46">
        <v>150</v>
      </c>
      <c r="AG24" s="46">
        <v>103</v>
      </c>
      <c r="AH24" s="46">
        <v>96</v>
      </c>
      <c r="AI24" s="46">
        <v>108</v>
      </c>
      <c r="AJ24" s="46">
        <v>93</v>
      </c>
      <c r="AK24" s="46">
        <v>119</v>
      </c>
      <c r="AL24" s="46">
        <v>130</v>
      </c>
      <c r="AM24" s="46">
        <v>155</v>
      </c>
      <c r="AN24" s="46">
        <v>164</v>
      </c>
      <c r="AO24" s="46">
        <v>164</v>
      </c>
      <c r="AP24" s="55">
        <f>0.937*AP23</f>
        <v>173.345</v>
      </c>
      <c r="AQ24" s="55">
        <f t="shared" ref="AQ24:AW24" si="4">0.937*AQ23</f>
        <v>165.84900000000002</v>
      </c>
      <c r="AR24" s="55">
        <f t="shared" si="4"/>
        <v>155.542</v>
      </c>
      <c r="AS24" s="55">
        <f t="shared" si="4"/>
        <v>159.29000000000002</v>
      </c>
      <c r="AT24" s="55">
        <f t="shared" si="4"/>
        <v>171.471</v>
      </c>
      <c r="AU24" s="55">
        <f t="shared" si="4"/>
        <v>208.95100000000002</v>
      </c>
      <c r="AV24" s="55">
        <f t="shared" si="4"/>
        <v>210.82500000000002</v>
      </c>
      <c r="AW24" s="55">
        <f t="shared" si="4"/>
        <v>183.65200000000002</v>
      </c>
      <c r="AX24" s="55"/>
    </row>
    <row r="25" spans="1:50" s="7" customFormat="1" ht="24.95" customHeight="1" thickBot="1" x14ac:dyDescent="0.35">
      <c r="A25" s="49" t="s">
        <v>52</v>
      </c>
      <c r="B25" s="50">
        <v>4.7</v>
      </c>
      <c r="C25" s="50">
        <v>14.5</v>
      </c>
      <c r="D25" s="50">
        <v>13.9</v>
      </c>
      <c r="E25" s="50">
        <v>16.8</v>
      </c>
      <c r="F25" s="50">
        <v>25.8</v>
      </c>
      <c r="G25" s="50">
        <v>27.7</v>
      </c>
      <c r="H25" s="50">
        <v>36</v>
      </c>
      <c r="I25" s="50">
        <v>39.9</v>
      </c>
      <c r="J25" s="50">
        <v>38.700000000000003</v>
      </c>
      <c r="K25" s="50">
        <v>30.4</v>
      </c>
      <c r="L25" s="50">
        <v>31.3</v>
      </c>
      <c r="M25" s="50">
        <v>33</v>
      </c>
      <c r="N25" s="50">
        <v>42.7</v>
      </c>
      <c r="O25" s="50">
        <v>28.9</v>
      </c>
      <c r="P25" s="50">
        <v>37</v>
      </c>
      <c r="Q25" s="50">
        <v>31.8</v>
      </c>
      <c r="R25" s="50">
        <v>31.2</v>
      </c>
      <c r="S25" s="50">
        <v>26.6</v>
      </c>
      <c r="T25" s="50">
        <v>30.9</v>
      </c>
      <c r="U25" s="50">
        <v>29.2</v>
      </c>
      <c r="V25" s="50">
        <v>26.5</v>
      </c>
      <c r="W25" s="50">
        <v>13.3</v>
      </c>
      <c r="X25" s="50">
        <v>12.4</v>
      </c>
      <c r="Y25" s="50">
        <v>8.9</v>
      </c>
      <c r="Z25" s="50">
        <v>6.7</v>
      </c>
      <c r="AA25" s="50">
        <v>6.5</v>
      </c>
      <c r="AB25" s="50">
        <v>5.0999999999999996</v>
      </c>
      <c r="AC25" s="50">
        <v>17.7</v>
      </c>
      <c r="AD25" s="50">
        <v>22.9</v>
      </c>
      <c r="AE25" s="50">
        <v>44.9</v>
      </c>
      <c r="AF25" s="50">
        <v>35</v>
      </c>
      <c r="AG25" s="50">
        <v>73</v>
      </c>
      <c r="AH25" s="50">
        <v>42</v>
      </c>
      <c r="AI25" s="50">
        <v>17</v>
      </c>
      <c r="AJ25" s="50">
        <v>5</v>
      </c>
      <c r="AK25" s="50">
        <v>6</v>
      </c>
      <c r="AL25" s="50">
        <v>6</v>
      </c>
      <c r="AM25" s="50">
        <v>9</v>
      </c>
      <c r="AN25" s="50">
        <v>10</v>
      </c>
      <c r="AO25" s="50">
        <v>11</v>
      </c>
      <c r="AP25" s="56">
        <f>0.063*AP23</f>
        <v>11.654999999999999</v>
      </c>
      <c r="AQ25" s="56">
        <f t="shared" ref="AQ25:AW25" si="5">0.063*AQ23</f>
        <v>11.151</v>
      </c>
      <c r="AR25" s="56">
        <f t="shared" si="5"/>
        <v>10.458</v>
      </c>
      <c r="AS25" s="56">
        <f t="shared" si="5"/>
        <v>10.71</v>
      </c>
      <c r="AT25" s="56">
        <f t="shared" si="5"/>
        <v>11.529</v>
      </c>
      <c r="AU25" s="56">
        <f t="shared" si="5"/>
        <v>14.048999999999999</v>
      </c>
      <c r="AV25" s="56">
        <f t="shared" si="5"/>
        <v>14.175000000000001</v>
      </c>
      <c r="AW25" s="56">
        <f t="shared" si="5"/>
        <v>12.348000000000001</v>
      </c>
      <c r="AX25" s="56"/>
    </row>
    <row r="26" spans="1:50" s="17" customFormat="1" ht="24.95" customHeight="1" x14ac:dyDescent="0.2">
      <c r="A26" s="57" t="s">
        <v>57</v>
      </c>
      <c r="B26" s="58">
        <f>SUM(B27,B28)</f>
        <v>647458.60000000009</v>
      </c>
      <c r="C26" s="58">
        <f t="shared" ref="C26:AO26" si="6">SUM(C27,C28)</f>
        <v>660917.60000000009</v>
      </c>
      <c r="D26" s="58">
        <f t="shared" si="6"/>
        <v>660162.5</v>
      </c>
      <c r="E26" s="58">
        <f t="shared" si="6"/>
        <v>603866.69999999995</v>
      </c>
      <c r="F26" s="58">
        <f t="shared" si="6"/>
        <v>612693.69999999995</v>
      </c>
      <c r="G26" s="58">
        <f t="shared" si="6"/>
        <v>581012</v>
      </c>
      <c r="H26" s="58">
        <f t="shared" si="6"/>
        <v>578974.1</v>
      </c>
      <c r="I26" s="58">
        <f t="shared" si="6"/>
        <v>569860.1</v>
      </c>
      <c r="J26" s="58">
        <f t="shared" si="6"/>
        <v>559303</v>
      </c>
      <c r="K26" s="58">
        <f t="shared" si="6"/>
        <v>556768</v>
      </c>
      <c r="L26" s="58">
        <f t="shared" si="6"/>
        <v>555544.80000000005</v>
      </c>
      <c r="M26" s="58">
        <f t="shared" si="6"/>
        <v>529680.30000000005</v>
      </c>
      <c r="N26" s="58">
        <f t="shared" si="6"/>
        <v>515379.90000000008</v>
      </c>
      <c r="O26" s="58">
        <f t="shared" si="6"/>
        <v>439894.5</v>
      </c>
      <c r="P26" s="58">
        <f t="shared" si="6"/>
        <v>441144.9</v>
      </c>
      <c r="Q26" s="58">
        <f t="shared" si="6"/>
        <v>442788.19999999995</v>
      </c>
      <c r="R26" s="58">
        <f t="shared" si="6"/>
        <v>446105.39999999997</v>
      </c>
      <c r="S26" s="58">
        <f t="shared" si="6"/>
        <v>452165.9</v>
      </c>
      <c r="T26" s="58">
        <f t="shared" si="6"/>
        <v>469185.69999999995</v>
      </c>
      <c r="U26" s="58">
        <f t="shared" si="6"/>
        <v>482285.89999999991</v>
      </c>
      <c r="V26" s="58">
        <f t="shared" si="6"/>
        <v>495614.80000000005</v>
      </c>
      <c r="W26" s="58">
        <f t="shared" si="6"/>
        <v>493224.10000000003</v>
      </c>
      <c r="X26" s="58">
        <f t="shared" si="6"/>
        <v>493166.80000000005</v>
      </c>
      <c r="Y26" s="58">
        <f t="shared" si="6"/>
        <v>477229</v>
      </c>
      <c r="Z26" s="58">
        <f t="shared" si="6"/>
        <v>478467.6</v>
      </c>
      <c r="AA26" s="58">
        <f t="shared" si="6"/>
        <v>481835.80000000005</v>
      </c>
      <c r="AB26" s="58">
        <f t="shared" si="6"/>
        <v>488400.80000000005</v>
      </c>
      <c r="AC26" s="58">
        <f t="shared" si="6"/>
        <v>488739.1</v>
      </c>
      <c r="AD26" s="58">
        <f t="shared" si="6"/>
        <v>501289.7</v>
      </c>
      <c r="AE26" s="58">
        <f t="shared" si="6"/>
        <v>486859.60000000003</v>
      </c>
      <c r="AF26" s="58">
        <f t="shared" si="6"/>
        <v>504429.4</v>
      </c>
      <c r="AG26" s="58">
        <f t="shared" si="6"/>
        <v>512237</v>
      </c>
      <c r="AH26" s="58">
        <f t="shared" si="6"/>
        <v>506910</v>
      </c>
      <c r="AI26" s="58">
        <f t="shared" si="6"/>
        <v>500817</v>
      </c>
      <c r="AJ26" s="58">
        <f t="shared" si="6"/>
        <v>508632</v>
      </c>
      <c r="AK26" s="58">
        <f t="shared" si="6"/>
        <v>513055</v>
      </c>
      <c r="AL26" s="58">
        <f t="shared" si="6"/>
        <v>525297</v>
      </c>
      <c r="AM26" s="58">
        <f t="shared" si="6"/>
        <v>543144</v>
      </c>
      <c r="AN26" s="58">
        <f t="shared" si="6"/>
        <v>555686</v>
      </c>
      <c r="AO26" s="58">
        <f t="shared" si="6"/>
        <v>536641</v>
      </c>
      <c r="AP26" s="58">
        <f t="shared" ref="AP26:AW26" si="7">SUM(AP12,AP15,AP23)</f>
        <v>542835</v>
      </c>
      <c r="AQ26" s="58">
        <f t="shared" si="7"/>
        <v>556749</v>
      </c>
      <c r="AR26" s="58">
        <f t="shared" si="7"/>
        <v>561796</v>
      </c>
      <c r="AS26" s="58">
        <f t="shared" si="7"/>
        <v>552683.80000000005</v>
      </c>
      <c r="AT26" s="58">
        <f t="shared" si="7"/>
        <v>554828.1</v>
      </c>
      <c r="AU26" s="58">
        <f t="shared" si="7"/>
        <v>565192.39999999991</v>
      </c>
      <c r="AV26" s="58">
        <f t="shared" si="7"/>
        <v>575998</v>
      </c>
      <c r="AW26" s="58">
        <f t="shared" si="7"/>
        <v>585612</v>
      </c>
      <c r="AX26" s="58">
        <f>AX12+AX15</f>
        <v>599266</v>
      </c>
    </row>
    <row r="27" spans="1:50" s="7" customFormat="1" ht="24.95" customHeight="1" x14ac:dyDescent="0.3">
      <c r="A27" s="48" t="s">
        <v>51</v>
      </c>
      <c r="B27" s="46">
        <f>SUM(B13,B16,B20,B24)</f>
        <v>455495.9</v>
      </c>
      <c r="C27" s="46">
        <f t="shared" ref="C27:AW28" si="8">SUM(C13,C16,C20,C24)</f>
        <v>460085.9</v>
      </c>
      <c r="D27" s="46">
        <f t="shared" si="8"/>
        <v>456255.10000000003</v>
      </c>
      <c r="E27" s="46">
        <f t="shared" si="8"/>
        <v>426156.69999999995</v>
      </c>
      <c r="F27" s="46">
        <f t="shared" si="8"/>
        <v>431146.8</v>
      </c>
      <c r="G27" s="46">
        <f t="shared" si="8"/>
        <v>407038.8</v>
      </c>
      <c r="H27" s="46">
        <f t="shared" si="8"/>
        <v>405632.2</v>
      </c>
      <c r="I27" s="46">
        <f t="shared" si="8"/>
        <v>398836.7</v>
      </c>
      <c r="J27" s="46">
        <f t="shared" si="8"/>
        <v>389234.5</v>
      </c>
      <c r="K27" s="46">
        <f t="shared" si="8"/>
        <v>385694</v>
      </c>
      <c r="L27" s="46">
        <f t="shared" si="8"/>
        <v>383950.9</v>
      </c>
      <c r="M27" s="46">
        <f t="shared" si="8"/>
        <v>362398.8</v>
      </c>
      <c r="N27" s="46">
        <f t="shared" si="8"/>
        <v>350483.50000000006</v>
      </c>
      <c r="O27" s="46">
        <f t="shared" si="8"/>
        <v>296094.39999999997</v>
      </c>
      <c r="P27" s="46">
        <f t="shared" si="8"/>
        <v>296149.3</v>
      </c>
      <c r="Q27" s="46">
        <f t="shared" si="8"/>
        <v>296054.8</v>
      </c>
      <c r="R27" s="46">
        <f t="shared" si="8"/>
        <v>296295.69999999995</v>
      </c>
      <c r="S27" s="46">
        <f t="shared" si="8"/>
        <v>297264</v>
      </c>
      <c r="T27" s="46">
        <f t="shared" si="8"/>
        <v>305256.5</v>
      </c>
      <c r="U27" s="46">
        <f t="shared" si="8"/>
        <v>311995.29999999993</v>
      </c>
      <c r="V27" s="46">
        <f t="shared" si="8"/>
        <v>318770.2</v>
      </c>
      <c r="W27" s="46">
        <f t="shared" si="8"/>
        <v>314313.60000000003</v>
      </c>
      <c r="X27" s="46">
        <f t="shared" si="8"/>
        <v>313347.90000000002</v>
      </c>
      <c r="Y27" s="46">
        <f t="shared" si="8"/>
        <v>301276.59999999998</v>
      </c>
      <c r="Z27" s="46">
        <f t="shared" si="8"/>
        <v>302562.99999999994</v>
      </c>
      <c r="AA27" s="46">
        <f t="shared" si="8"/>
        <v>303967.60000000003</v>
      </c>
      <c r="AB27" s="46">
        <f t="shared" si="8"/>
        <v>306368.40000000002</v>
      </c>
      <c r="AC27" s="46">
        <f t="shared" si="8"/>
        <v>305784.3</v>
      </c>
      <c r="AD27" s="46">
        <f t="shared" si="8"/>
        <v>312389.10000000003</v>
      </c>
      <c r="AE27" s="46">
        <f t="shared" si="8"/>
        <v>313423.60000000003</v>
      </c>
      <c r="AF27" s="46">
        <f t="shared" si="8"/>
        <v>322792.59999999998</v>
      </c>
      <c r="AG27" s="46">
        <f t="shared" si="8"/>
        <v>324873</v>
      </c>
      <c r="AH27" s="46">
        <f t="shared" si="8"/>
        <v>319391</v>
      </c>
      <c r="AI27" s="46">
        <f t="shared" si="8"/>
        <v>312682</v>
      </c>
      <c r="AJ27" s="46">
        <f t="shared" si="8"/>
        <v>315497</v>
      </c>
      <c r="AK27" s="46">
        <f t="shared" si="8"/>
        <v>315810</v>
      </c>
      <c r="AL27" s="46">
        <f t="shared" si="8"/>
        <v>321799</v>
      </c>
      <c r="AM27" s="46">
        <f t="shared" si="8"/>
        <v>330106</v>
      </c>
      <c r="AN27" s="46">
        <f t="shared" si="8"/>
        <v>334818</v>
      </c>
      <c r="AO27" s="46">
        <f t="shared" si="8"/>
        <v>317392</v>
      </c>
      <c r="AP27" s="47">
        <f t="shared" ref="AP27:AT27" si="9">SUM(AP13,AP16,AP20,AP24)</f>
        <v>320672.09499999997</v>
      </c>
      <c r="AQ27" s="47">
        <f t="shared" si="9"/>
        <v>328607.484</v>
      </c>
      <c r="AR27" s="47">
        <f t="shared" si="9"/>
        <v>329369.30599999998</v>
      </c>
      <c r="AS27" s="47">
        <f t="shared" si="9"/>
        <v>322518.99</v>
      </c>
      <c r="AT27" s="47">
        <f t="shared" si="9"/>
        <v>323161.87100000004</v>
      </c>
      <c r="AU27" s="46">
        <f t="shared" si="8"/>
        <v>326678.65099999995</v>
      </c>
      <c r="AV27" s="46">
        <f t="shared" si="8"/>
        <v>332815.82500000001</v>
      </c>
      <c r="AW27" s="46">
        <f t="shared" si="8"/>
        <v>338622.652</v>
      </c>
      <c r="AX27" s="46">
        <f>SUM(AX13,AX16,AX20)</f>
        <v>346390</v>
      </c>
    </row>
    <row r="28" spans="1:50" s="7" customFormat="1" ht="24.95" customHeight="1" x14ac:dyDescent="0.3">
      <c r="A28" s="48" t="s">
        <v>52</v>
      </c>
      <c r="B28" s="46">
        <f>SUM(B14,B17,B21,B25)</f>
        <v>191962.7</v>
      </c>
      <c r="C28" s="46">
        <f t="shared" ref="C28:AV28" si="10">SUM(C14,C17,C21,C25)</f>
        <v>200831.7</v>
      </c>
      <c r="D28" s="46">
        <f t="shared" si="10"/>
        <v>203907.40000000002</v>
      </c>
      <c r="E28" s="46">
        <f t="shared" si="10"/>
        <v>177710</v>
      </c>
      <c r="F28" s="46">
        <f t="shared" si="10"/>
        <v>181546.9</v>
      </c>
      <c r="G28" s="46">
        <f t="shared" si="10"/>
        <v>173973.20000000004</v>
      </c>
      <c r="H28" s="46">
        <f t="shared" si="10"/>
        <v>173341.89999999997</v>
      </c>
      <c r="I28" s="46">
        <f t="shared" si="10"/>
        <v>171023.4</v>
      </c>
      <c r="J28" s="46">
        <f t="shared" si="10"/>
        <v>170068.5</v>
      </c>
      <c r="K28" s="46">
        <f t="shared" si="10"/>
        <v>171074</v>
      </c>
      <c r="L28" s="46">
        <f t="shared" si="10"/>
        <v>171593.89999999997</v>
      </c>
      <c r="M28" s="46">
        <f t="shared" si="10"/>
        <v>167281.5</v>
      </c>
      <c r="N28" s="46">
        <f t="shared" si="10"/>
        <v>164896.40000000002</v>
      </c>
      <c r="O28" s="46">
        <f t="shared" si="10"/>
        <v>143800.1</v>
      </c>
      <c r="P28" s="46">
        <f t="shared" si="10"/>
        <v>144995.6</v>
      </c>
      <c r="Q28" s="46">
        <f t="shared" si="10"/>
        <v>146733.4</v>
      </c>
      <c r="R28" s="46">
        <f t="shared" si="10"/>
        <v>149809.70000000001</v>
      </c>
      <c r="S28" s="46">
        <f t="shared" si="10"/>
        <v>154901.90000000002</v>
      </c>
      <c r="T28" s="46">
        <f t="shared" si="10"/>
        <v>163929.19999999998</v>
      </c>
      <c r="U28" s="46">
        <f t="shared" si="10"/>
        <v>170290.6</v>
      </c>
      <c r="V28" s="46">
        <f t="shared" si="10"/>
        <v>176844.6</v>
      </c>
      <c r="W28" s="46">
        <f t="shared" si="10"/>
        <v>178910.5</v>
      </c>
      <c r="X28" s="46">
        <f t="shared" si="10"/>
        <v>179818.9</v>
      </c>
      <c r="Y28" s="46">
        <f t="shared" si="10"/>
        <v>175952.4</v>
      </c>
      <c r="Z28" s="46">
        <f t="shared" si="10"/>
        <v>175904.6</v>
      </c>
      <c r="AA28" s="46">
        <f t="shared" si="10"/>
        <v>177868.2</v>
      </c>
      <c r="AB28" s="46">
        <f t="shared" si="10"/>
        <v>182032.4</v>
      </c>
      <c r="AC28" s="46">
        <f t="shared" si="10"/>
        <v>182954.80000000002</v>
      </c>
      <c r="AD28" s="46">
        <f t="shared" si="10"/>
        <v>188900.59999999998</v>
      </c>
      <c r="AE28" s="46">
        <f t="shared" si="10"/>
        <v>173436</v>
      </c>
      <c r="AF28" s="46">
        <f t="shared" si="10"/>
        <v>181636.80000000002</v>
      </c>
      <c r="AG28" s="46">
        <f t="shared" si="10"/>
        <v>187364</v>
      </c>
      <c r="AH28" s="46">
        <f t="shared" si="10"/>
        <v>187519</v>
      </c>
      <c r="AI28" s="46">
        <f t="shared" si="10"/>
        <v>188135</v>
      </c>
      <c r="AJ28" s="46">
        <f t="shared" si="10"/>
        <v>193135</v>
      </c>
      <c r="AK28" s="46">
        <f t="shared" si="10"/>
        <v>197245</v>
      </c>
      <c r="AL28" s="46">
        <f t="shared" si="10"/>
        <v>203498</v>
      </c>
      <c r="AM28" s="46">
        <f t="shared" si="10"/>
        <v>213038</v>
      </c>
      <c r="AN28" s="46">
        <f t="shared" si="10"/>
        <v>220868</v>
      </c>
      <c r="AO28" s="46">
        <f t="shared" si="10"/>
        <v>219249</v>
      </c>
      <c r="AP28" s="47">
        <f t="shared" ref="AP28:AT28" si="11">SUM(AP14,AP17,AP21,AP25)</f>
        <v>222162.905</v>
      </c>
      <c r="AQ28" s="47">
        <f t="shared" si="11"/>
        <v>228141.516</v>
      </c>
      <c r="AR28" s="47">
        <f t="shared" si="11"/>
        <v>232426.69400000002</v>
      </c>
      <c r="AS28" s="47">
        <f t="shared" si="11"/>
        <v>230164.81</v>
      </c>
      <c r="AT28" s="47">
        <f t="shared" si="11"/>
        <v>231666.22900000002</v>
      </c>
      <c r="AU28" s="46">
        <f t="shared" si="10"/>
        <v>238513.74900000001</v>
      </c>
      <c r="AV28" s="46">
        <f t="shared" si="10"/>
        <v>243182.17499999999</v>
      </c>
      <c r="AW28" s="46">
        <f t="shared" si="8"/>
        <v>246989.348</v>
      </c>
      <c r="AX28" s="46">
        <f>SUM(AX14,AX17,AX21)</f>
        <v>252876</v>
      </c>
    </row>
    <row r="29" spans="1:50" s="7" customFormat="1" ht="20.100000000000001" customHeight="1" x14ac:dyDescent="0.3">
      <c r="A29" s="19"/>
      <c r="B29" s="10"/>
      <c r="C29" s="1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50" s="7" customFormat="1" ht="20.100000000000001" customHeight="1" x14ac:dyDescent="0.3">
      <c r="A30" s="64" t="s">
        <v>68</v>
      </c>
      <c r="B30" s="10"/>
      <c r="C30" s="10"/>
      <c r="D30" s="32"/>
      <c r="E30" s="32"/>
      <c r="F30" s="14"/>
      <c r="G30" s="14"/>
      <c r="H30" s="14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</row>
    <row r="31" spans="1:50" s="17" customFormat="1" ht="24.95" customHeight="1" x14ac:dyDescent="0.2">
      <c r="A31" s="21"/>
      <c r="B31" s="14"/>
      <c r="C31" s="14"/>
      <c r="D31" s="32"/>
      <c r="E31" s="32"/>
      <c r="F31" s="14"/>
      <c r="G31" s="14"/>
      <c r="H31" s="1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50" s="17" customFormat="1" ht="24.95" customHeight="1" x14ac:dyDescent="0.2">
      <c r="A32" s="21"/>
      <c r="B32" s="14"/>
      <c r="C32" s="14"/>
      <c r="D32" s="32"/>
      <c r="E32" s="32"/>
      <c r="F32" s="14"/>
      <c r="G32" s="14"/>
      <c r="H32" s="1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s="17" customFormat="1" ht="24.95" customHeight="1" x14ac:dyDescent="0.2">
      <c r="A33" s="21"/>
      <c r="B33" s="14"/>
      <c r="C33" s="14"/>
      <c r="D33" s="32"/>
      <c r="E33" s="32"/>
      <c r="F33" s="14"/>
      <c r="G33" s="14"/>
      <c r="H33" s="1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s="17" customFormat="1" ht="24.95" customHeight="1" x14ac:dyDescent="0.2">
      <c r="A34" s="21"/>
      <c r="B34" s="14"/>
      <c r="C34" s="14"/>
      <c r="D34" s="32"/>
      <c r="E34" s="32"/>
      <c r="F34" s="14"/>
      <c r="G34" s="14"/>
      <c r="H34" s="1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s="11" customFormat="1" ht="30" customHeight="1" x14ac:dyDescent="0.2">
      <c r="A35" s="3"/>
      <c r="B35" s="18"/>
      <c r="C35" s="18"/>
      <c r="D35" s="32"/>
      <c r="E35" s="32"/>
      <c r="F35" s="14"/>
      <c r="G35" s="14"/>
      <c r="H35" s="14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:48" s="11" customFormat="1" ht="30" customHeight="1" x14ac:dyDescent="0.2">
      <c r="A36" s="35"/>
      <c r="B36" s="38"/>
      <c r="C36" s="18"/>
      <c r="D36" s="32"/>
      <c r="E36" s="32"/>
      <c r="F36" s="14"/>
      <c r="G36" s="14"/>
      <c r="H36" s="14"/>
      <c r="I36" s="14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</row>
    <row r="37" spans="1:48" s="16" customFormat="1" ht="20.100000000000001" customHeight="1" x14ac:dyDescent="0.3">
      <c r="A37" s="22"/>
      <c r="B37" s="39"/>
      <c r="C37" s="20"/>
      <c r="D37" s="32"/>
      <c r="E37" s="32"/>
      <c r="F37" s="14"/>
      <c r="G37" s="14"/>
      <c r="H37" s="14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</row>
    <row r="38" spans="1:48" s="8" customFormat="1" ht="35.1" customHeight="1" x14ac:dyDescent="0.2">
      <c r="A38" s="35"/>
      <c r="B38" s="39"/>
      <c r="C38" s="18"/>
      <c r="D38" s="32"/>
      <c r="E38" s="32"/>
      <c r="F38" s="14"/>
      <c r="G38" s="14"/>
      <c r="H38" s="1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 ht="35.1" customHeight="1" x14ac:dyDescent="0.25">
      <c r="A39" s="1"/>
      <c r="B39" s="39"/>
      <c r="C39" s="12"/>
      <c r="D39" s="32"/>
      <c r="E39" s="32"/>
      <c r="F39" s="4"/>
      <c r="G39" s="4"/>
      <c r="H39" s="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60" customHeight="1" x14ac:dyDescent="0.25">
      <c r="A40" s="33"/>
      <c r="B40" s="39"/>
      <c r="C40" s="24"/>
      <c r="D40" s="32"/>
      <c r="E40"/>
    </row>
    <row r="41" spans="1:48" s="17" customFormat="1" ht="24.95" customHeight="1" x14ac:dyDescent="0.2">
      <c r="A41" s="21"/>
      <c r="B41" s="39"/>
      <c r="C41" s="14"/>
      <c r="D41" s="32"/>
      <c r="E41"/>
      <c r="F41" s="14"/>
      <c r="G41" s="15"/>
      <c r="H41" s="15"/>
    </row>
    <row r="42" spans="1:48" s="11" customFormat="1" ht="24.95" customHeight="1" x14ac:dyDescent="0.2">
      <c r="A42" s="3"/>
      <c r="B42" s="40"/>
      <c r="C42" s="18"/>
      <c r="D42" s="32"/>
      <c r="E42"/>
      <c r="F42" s="14"/>
      <c r="G42" s="15"/>
      <c r="H42" s="15"/>
    </row>
    <row r="43" spans="1:48" s="11" customFormat="1" ht="30" customHeight="1" x14ac:dyDescent="0.2">
      <c r="A43" s="35"/>
      <c r="B43" s="38"/>
      <c r="C43" s="18"/>
      <c r="D43" s="32"/>
      <c r="E43"/>
      <c r="F43" s="14"/>
      <c r="G43" s="15"/>
      <c r="H43" s="15"/>
      <c r="I43" s="15"/>
    </row>
    <row r="44" spans="1:48" s="16" customFormat="1" ht="20.100000000000001" customHeight="1" x14ac:dyDescent="0.3">
      <c r="A44" s="22"/>
      <c r="B44" s="39"/>
      <c r="C44" s="20"/>
      <c r="D44" s="32"/>
      <c r="E44"/>
      <c r="F44" s="14"/>
      <c r="G44" s="15"/>
      <c r="H44" s="15"/>
    </row>
    <row r="45" spans="1:48" s="8" customFormat="1" ht="35.1" customHeight="1" x14ac:dyDescent="0.2">
      <c r="A45" s="35"/>
      <c r="B45" s="39"/>
      <c r="C45" s="18"/>
      <c r="D45" s="32"/>
      <c r="E45"/>
      <c r="F45" s="14"/>
      <c r="G45" s="15"/>
      <c r="H45" s="15"/>
    </row>
    <row r="46" spans="1:48" s="8" customFormat="1" ht="20.100000000000001" customHeight="1" x14ac:dyDescent="0.2">
      <c r="A46" s="13"/>
      <c r="B46" s="40"/>
      <c r="C46" s="9"/>
      <c r="D46" s="32"/>
      <c r="E46"/>
      <c r="F46" s="4"/>
      <c r="G46" s="5"/>
    </row>
    <row r="47" spans="1:48" s="7" customFormat="1" ht="20.100000000000001" customHeight="1" x14ac:dyDescent="0.3">
      <c r="A47" s="6"/>
      <c r="B47" s="38"/>
      <c r="C47" s="6"/>
      <c r="D47" s="32"/>
      <c r="E47"/>
      <c r="F47" s="4"/>
      <c r="G47" s="5"/>
    </row>
    <row r="48" spans="1:48" s="7" customFormat="1" ht="20.100000000000001" customHeight="1" x14ac:dyDescent="0.3">
      <c r="A48" s="6"/>
      <c r="B48" s="39"/>
      <c r="C48" s="6"/>
      <c r="D48" s="32"/>
      <c r="E48"/>
      <c r="F48" s="4"/>
      <c r="G48" s="5"/>
    </row>
    <row r="49" spans="1:7" ht="20.100000000000001" customHeight="1" x14ac:dyDescent="0.25">
      <c r="A49" s="1"/>
      <c r="B49" s="39"/>
      <c r="C49" s="12"/>
      <c r="D49" s="32"/>
      <c r="E49"/>
      <c r="F49" s="4"/>
      <c r="G49" s="5"/>
    </row>
    <row r="50" spans="1:7" ht="20.100000000000001" customHeight="1" x14ac:dyDescent="0.25">
      <c r="A50" s="1"/>
      <c r="B50" s="40"/>
      <c r="C50" s="1"/>
      <c r="D50" s="32"/>
      <c r="E50"/>
      <c r="F50" s="4"/>
      <c r="G50" s="5"/>
    </row>
    <row r="51" spans="1:7" ht="20.100000000000001" customHeight="1" x14ac:dyDescent="0.25">
      <c r="A51" s="1"/>
      <c r="B51" s="38"/>
      <c r="C51" s="1"/>
      <c r="D51" s="32"/>
      <c r="E51"/>
      <c r="F51" s="4"/>
      <c r="G51" s="5"/>
    </row>
    <row r="52" spans="1:7" ht="20.100000000000001" customHeight="1" x14ac:dyDescent="0.25">
      <c r="A52" s="1"/>
      <c r="B52" s="39"/>
      <c r="C52" s="1"/>
      <c r="D52" s="32"/>
      <c r="E52"/>
      <c r="F52" s="4"/>
      <c r="G52" s="5"/>
    </row>
    <row r="53" spans="1:7" ht="20.100000000000001" customHeight="1" x14ac:dyDescent="0.25">
      <c r="A53" s="1"/>
      <c r="B53" s="40"/>
      <c r="C53" s="1"/>
      <c r="D53" s="32"/>
      <c r="E53"/>
      <c r="F53" s="4"/>
      <c r="G53" s="5"/>
    </row>
    <row r="54" spans="1:7" ht="20.100000000000001" customHeight="1" x14ac:dyDescent="0.25">
      <c r="A54" s="1"/>
      <c r="B54" s="1"/>
      <c r="C54" s="1"/>
      <c r="D54" s="32"/>
      <c r="E54"/>
      <c r="F54" s="4"/>
      <c r="G54" s="5"/>
    </row>
    <row r="55" spans="1:7" ht="20.100000000000001" customHeight="1" x14ac:dyDescent="0.25">
      <c r="A55" s="1"/>
      <c r="B55" s="1"/>
      <c r="C55" s="1"/>
      <c r="D55" s="32"/>
      <c r="E55"/>
      <c r="F55" s="4"/>
      <c r="G55" s="5"/>
    </row>
    <row r="56" spans="1:7" ht="20.100000000000001" customHeight="1" x14ac:dyDescent="0.25">
      <c r="A56" s="1"/>
      <c r="B56" s="1"/>
      <c r="C56" s="1"/>
      <c r="D56" s="32"/>
      <c r="E56"/>
      <c r="F56" s="4"/>
      <c r="G56" s="5"/>
    </row>
    <row r="57" spans="1:7" ht="20.100000000000001" customHeight="1" x14ac:dyDescent="0.25">
      <c r="A57" s="1"/>
      <c r="B57" s="1"/>
      <c r="C57" s="1"/>
      <c r="D57" s="32"/>
      <c r="E57"/>
      <c r="F57" s="4"/>
      <c r="G57" s="5"/>
    </row>
    <row r="58" spans="1:7" ht="20.100000000000001" customHeight="1" x14ac:dyDescent="0.25">
      <c r="A58" s="1"/>
      <c r="B58" s="1"/>
      <c r="C58" s="1"/>
      <c r="D58" s="32"/>
      <c r="E58"/>
      <c r="F58" s="4"/>
      <c r="G58" s="5"/>
    </row>
    <row r="59" spans="1:7" ht="20.100000000000001" customHeight="1" x14ac:dyDescent="0.25">
      <c r="A59" s="1"/>
      <c r="B59" s="1"/>
      <c r="C59" s="1"/>
      <c r="D59" s="32"/>
      <c r="E59"/>
      <c r="F59" s="4"/>
      <c r="G59" s="5"/>
    </row>
    <row r="60" spans="1:7" ht="20.100000000000001" customHeight="1" x14ac:dyDescent="0.25">
      <c r="A60" s="1"/>
      <c r="B60" s="1"/>
      <c r="C60" s="1"/>
      <c r="D60" s="32"/>
      <c r="E60"/>
      <c r="F60" s="4"/>
      <c r="G60" s="5"/>
    </row>
    <row r="61" spans="1:7" ht="20.100000000000001" customHeight="1" x14ac:dyDescent="0.25">
      <c r="A61" s="1"/>
      <c r="B61" s="1"/>
      <c r="C61" s="1"/>
      <c r="D61" s="32"/>
      <c r="E61"/>
      <c r="F61" s="4"/>
      <c r="G61" s="5"/>
    </row>
    <row r="62" spans="1:7" ht="20.100000000000001" customHeight="1" x14ac:dyDescent="0.25">
      <c r="A62" s="1"/>
      <c r="B62" s="1"/>
      <c r="C62" s="1"/>
      <c r="D62" s="32"/>
      <c r="E62"/>
      <c r="F62" s="4"/>
      <c r="G62" s="5"/>
    </row>
    <row r="63" spans="1:7" ht="20.100000000000001" customHeight="1" x14ac:dyDescent="0.25">
      <c r="A63" s="1"/>
      <c r="B63" s="1"/>
      <c r="C63" s="1"/>
      <c r="D63" s="32"/>
      <c r="E63"/>
      <c r="F63" s="4"/>
      <c r="G63" s="5"/>
    </row>
    <row r="64" spans="1:7" ht="20.100000000000001" customHeight="1" x14ac:dyDescent="0.25">
      <c r="A64" s="1"/>
      <c r="B64" s="1"/>
      <c r="C64" s="1"/>
      <c r="D64" s="32"/>
      <c r="E64"/>
      <c r="F64" s="4"/>
      <c r="G64" s="5"/>
    </row>
    <row r="65" spans="1:7" ht="20.100000000000001" customHeight="1" x14ac:dyDescent="0.25">
      <c r="A65" s="1"/>
      <c r="B65" s="1"/>
      <c r="C65" s="1"/>
      <c r="D65" s="32"/>
      <c r="E65"/>
      <c r="F65" s="4"/>
      <c r="G65" s="5"/>
    </row>
    <row r="66" spans="1:7" ht="20.100000000000001" customHeight="1" x14ac:dyDescent="0.25">
      <c r="A66" s="1"/>
      <c r="B66" s="1"/>
      <c r="C66" s="1"/>
      <c r="D66" s="1"/>
      <c r="F66" s="4"/>
      <c r="G66" s="5"/>
    </row>
    <row r="67" spans="1:7" ht="20.100000000000001" customHeight="1" x14ac:dyDescent="0.25">
      <c r="A67" s="1"/>
      <c r="B67" s="1"/>
      <c r="C67" s="1"/>
      <c r="D67" s="1"/>
      <c r="F67" s="4"/>
      <c r="G67" s="5"/>
    </row>
    <row r="68" spans="1:7" ht="20.100000000000001" customHeight="1" x14ac:dyDescent="0.25">
      <c r="F68" s="4"/>
      <c r="G68" s="5"/>
    </row>
    <row r="69" spans="1:7" ht="20.100000000000001" customHeight="1" x14ac:dyDescent="0.25">
      <c r="F69" s="4"/>
      <c r="G69" s="5"/>
    </row>
    <row r="70" spans="1:7" ht="20.100000000000001" customHeight="1" x14ac:dyDescent="0.25">
      <c r="F70" s="4"/>
      <c r="G70" s="5"/>
    </row>
    <row r="71" spans="1:7" ht="20.100000000000001" customHeight="1" x14ac:dyDescent="0.25">
      <c r="F71" s="4"/>
      <c r="G71" s="5"/>
    </row>
    <row r="72" spans="1:7" ht="20.100000000000001" customHeight="1" x14ac:dyDescent="0.25">
      <c r="F72" s="4"/>
      <c r="G72" s="5"/>
    </row>
    <row r="73" spans="1:7" ht="20.100000000000001" customHeight="1" x14ac:dyDescent="0.25">
      <c r="F73" s="4"/>
      <c r="G73" s="5"/>
    </row>
    <row r="74" spans="1:7" ht="20.100000000000001" customHeight="1" x14ac:dyDescent="0.25">
      <c r="F74" s="4"/>
      <c r="G74" s="5"/>
    </row>
    <row r="75" spans="1:7" ht="20.100000000000001" customHeight="1" x14ac:dyDescent="0.25">
      <c r="F75" s="4"/>
      <c r="G75" s="5"/>
    </row>
    <row r="76" spans="1:7" ht="20.100000000000001" customHeight="1" x14ac:dyDescent="0.25">
      <c r="F76" s="4"/>
      <c r="G76" s="5"/>
    </row>
    <row r="77" spans="1:7" ht="20.100000000000001" customHeight="1" x14ac:dyDescent="0.25">
      <c r="F77" s="4"/>
      <c r="G77" s="5"/>
    </row>
    <row r="78" spans="1:7" ht="20.100000000000001" customHeight="1" x14ac:dyDescent="0.25">
      <c r="F78" s="4"/>
      <c r="G78" s="5"/>
    </row>
    <row r="79" spans="1:7" ht="20.100000000000001" customHeight="1" x14ac:dyDescent="0.25">
      <c r="F79" s="4"/>
      <c r="G79" s="5"/>
    </row>
    <row r="80" spans="1:7" ht="20.100000000000001" customHeight="1" x14ac:dyDescent="0.25">
      <c r="F80" s="4"/>
      <c r="G80" s="5"/>
    </row>
    <row r="81" spans="6:7" ht="20.100000000000001" customHeight="1" x14ac:dyDescent="0.25">
      <c r="F81" s="4"/>
      <c r="G81" s="5"/>
    </row>
    <row r="82" spans="6:7" ht="20.100000000000001" customHeight="1" x14ac:dyDescent="0.25">
      <c r="F82" s="4"/>
      <c r="G82" s="5"/>
    </row>
    <row r="83" spans="6:7" ht="20.100000000000001" customHeight="1" x14ac:dyDescent="0.25">
      <c r="F83" s="4"/>
      <c r="G83" s="5"/>
    </row>
    <row r="84" spans="6:7" ht="20.100000000000001" customHeight="1" x14ac:dyDescent="0.25">
      <c r="F84" s="4"/>
      <c r="G84" s="5"/>
    </row>
    <row r="85" spans="6:7" ht="20.100000000000001" customHeight="1" x14ac:dyDescent="0.25">
      <c r="F85" s="4"/>
      <c r="G85" s="5"/>
    </row>
    <row r="86" spans="6:7" ht="20.100000000000001" customHeight="1" x14ac:dyDescent="0.25">
      <c r="F86" s="4"/>
      <c r="G86" s="5"/>
    </row>
    <row r="87" spans="6:7" ht="20.100000000000001" customHeight="1" x14ac:dyDescent="0.25">
      <c r="F87" s="4"/>
      <c r="G87" s="5"/>
    </row>
    <row r="88" spans="6:7" ht="20.100000000000001" customHeight="1" x14ac:dyDescent="0.25">
      <c r="F88" s="4"/>
      <c r="G88" s="5"/>
    </row>
    <row r="89" spans="6:7" ht="20.100000000000001" customHeight="1" x14ac:dyDescent="0.25">
      <c r="F89" s="4"/>
      <c r="G89" s="5"/>
    </row>
    <row r="90" spans="6:7" ht="20.100000000000001" customHeight="1" x14ac:dyDescent="0.25">
      <c r="F90" s="4"/>
      <c r="G90" s="5"/>
    </row>
    <row r="91" spans="6:7" ht="20.100000000000001" customHeight="1" x14ac:dyDescent="0.25">
      <c r="F91" s="4"/>
      <c r="G91" s="5"/>
    </row>
    <row r="92" spans="6:7" ht="20.100000000000001" customHeight="1" x14ac:dyDescent="0.25">
      <c r="F92" s="4"/>
      <c r="G92" s="5"/>
    </row>
    <row r="93" spans="6:7" ht="20.100000000000001" customHeight="1" x14ac:dyDescent="0.25">
      <c r="F93" s="4"/>
      <c r="G93" s="5"/>
    </row>
    <row r="94" spans="6:7" ht="20.100000000000001" customHeight="1" x14ac:dyDescent="0.25">
      <c r="F94" s="4"/>
      <c r="G94" s="5"/>
    </row>
    <row r="95" spans="6:7" ht="20.100000000000001" customHeight="1" x14ac:dyDescent="0.25">
      <c r="F95" s="4"/>
      <c r="G95" s="5"/>
    </row>
    <row r="96" spans="6:7" ht="20.100000000000001" customHeight="1" x14ac:dyDescent="0.25">
      <c r="F96" s="4"/>
      <c r="G96" s="5"/>
    </row>
    <row r="97" spans="6:7" ht="20.100000000000001" customHeight="1" x14ac:dyDescent="0.25">
      <c r="F97" s="4"/>
      <c r="G97" s="5"/>
    </row>
    <row r="98" spans="6:7" ht="20.100000000000001" customHeight="1" x14ac:dyDescent="0.25">
      <c r="F98" s="4"/>
      <c r="G98" s="5"/>
    </row>
    <row r="99" spans="6:7" ht="20.100000000000001" customHeight="1" x14ac:dyDescent="0.25">
      <c r="F99" s="4"/>
      <c r="G99" s="5"/>
    </row>
    <row r="100" spans="6:7" ht="20.100000000000001" customHeight="1" x14ac:dyDescent="0.25">
      <c r="F100" s="4"/>
      <c r="G100" s="5"/>
    </row>
    <row r="101" spans="6:7" ht="20.100000000000001" customHeight="1" x14ac:dyDescent="0.25">
      <c r="F101" s="4"/>
      <c r="G101" s="5"/>
    </row>
    <row r="102" spans="6:7" ht="20.100000000000001" customHeight="1" x14ac:dyDescent="0.25">
      <c r="F102" s="4"/>
      <c r="G102" s="5"/>
    </row>
    <row r="103" spans="6:7" ht="20.100000000000001" customHeight="1" x14ac:dyDescent="0.25">
      <c r="F103" s="4"/>
      <c r="G103" s="5"/>
    </row>
    <row r="104" spans="6:7" ht="20.100000000000001" customHeight="1" x14ac:dyDescent="0.25">
      <c r="F104" s="4"/>
      <c r="G104" s="5"/>
    </row>
    <row r="105" spans="6:7" ht="20.100000000000001" customHeight="1" x14ac:dyDescent="0.25">
      <c r="F105" s="4"/>
      <c r="G105" s="5"/>
    </row>
    <row r="106" spans="6:7" ht="20.100000000000001" customHeight="1" x14ac:dyDescent="0.25">
      <c r="F106" s="4"/>
      <c r="G106" s="5"/>
    </row>
    <row r="107" spans="6:7" ht="20.100000000000001" customHeight="1" x14ac:dyDescent="0.25">
      <c r="F107" s="4"/>
      <c r="G107" s="5"/>
    </row>
    <row r="108" spans="6:7" ht="20.100000000000001" customHeight="1" x14ac:dyDescent="0.25">
      <c r="F108" s="4"/>
      <c r="G108" s="5"/>
    </row>
    <row r="109" spans="6:7" ht="20.100000000000001" customHeight="1" x14ac:dyDescent="0.25">
      <c r="F109" s="4"/>
      <c r="G109" s="5"/>
    </row>
    <row r="110" spans="6:7" ht="20.100000000000001" customHeight="1" x14ac:dyDescent="0.25">
      <c r="F110" s="4"/>
    </row>
    <row r="111" spans="6:7" ht="20.100000000000001" customHeight="1" x14ac:dyDescent="0.25">
      <c r="F111" s="4"/>
    </row>
    <row r="112" spans="6:7" ht="20.100000000000001" customHeight="1" x14ac:dyDescent="0.25">
      <c r="F112" s="4"/>
    </row>
    <row r="113" spans="6:6" ht="20.100000000000001" customHeight="1" x14ac:dyDescent="0.25">
      <c r="F113" s="4"/>
    </row>
    <row r="114" spans="6:6" ht="20.100000000000001" customHeight="1" x14ac:dyDescent="0.25">
      <c r="F114" s="4"/>
    </row>
    <row r="115" spans="6:6" ht="20.100000000000001" customHeight="1" x14ac:dyDescent="0.25">
      <c r="F115" s="4"/>
    </row>
    <row r="116" spans="6:6" ht="20.100000000000001" customHeight="1" x14ac:dyDescent="0.25"/>
    <row r="117" spans="6:6" ht="20.100000000000001" customHeight="1" x14ac:dyDescent="0.25"/>
    <row r="118" spans="6:6" ht="20.100000000000001" customHeight="1" x14ac:dyDescent="0.25"/>
    <row r="119" spans="6:6" ht="20.100000000000001" customHeight="1" x14ac:dyDescent="0.25"/>
    <row r="120" spans="6:6" ht="20.100000000000001" customHeight="1" x14ac:dyDescent="0.25"/>
    <row r="121" spans="6:6" ht="20.100000000000001" customHeight="1" x14ac:dyDescent="0.25"/>
    <row r="122" spans="6:6" ht="20.100000000000001" customHeight="1" x14ac:dyDescent="0.25"/>
    <row r="123" spans="6:6" ht="20.100000000000001" customHeight="1" x14ac:dyDescent="0.25"/>
    <row r="124" spans="6:6" ht="20.100000000000001" customHeight="1" x14ac:dyDescent="0.25"/>
    <row r="125" spans="6:6" ht="20.100000000000001" customHeight="1" x14ac:dyDescent="0.25"/>
    <row r="126" spans="6:6" ht="20.100000000000001" customHeight="1" x14ac:dyDescent="0.25"/>
    <row r="127" spans="6:6" ht="20.100000000000001" customHeight="1" x14ac:dyDescent="0.25"/>
    <row r="128" spans="6:6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</sheetData>
  <customSheetViews>
    <customSheetView guid="{A5247E9C-0BE4-4B4B-9BCA-F43CB3BCD799}" showGridLines="0" printArea="1" hiddenRows="1" hiddenColumns="1"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213E50C8-D915-47E6-8FE2-DC92B3E1A45E}" showGridLines="0" printArea="1" hiddenRows="1" hiddenColumns="1" topLeftCell="B1">
      <selection activeCell="B1" sqref="B1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II-A-3</vt:lpstr>
      <vt:lpstr>'II-A-3'!Afdrukbereik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2020-06-15T07:38:35Z</dcterms:created>
  <dcterms:modified xsi:type="dcterms:W3CDTF">2020-06-22T09:56:32Z</dcterms:modified>
</cp:coreProperties>
</file>